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<sst xmlns="http://schemas.openxmlformats.org/spreadsheetml/2006/main" count="91" uniqueCount="88">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</sst>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43739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ROUND(98.8217916521609,2)</f>
        <v>98.82</v>
      </c>
      <c r="D6" s="20">
        <f>F6</f>
        <v>102.7</v>
      </c>
      <c r="E6" s="20">
        <f>F6</f>
        <v>102.7</v>
      </c>
      <c r="F6" s="20">
        <f>ROUND(102.701636996453,2)</f>
        <v>102.7</v>
      </c>
      <c r="G6" s="20"/>
      <c r="H6" s="28"/>
    </row>
    <row r="7" spans="1:8" ht="12.75" customHeight="1">
      <c r="A7" s="30">
        <v>43913</v>
      </c>
      <c r="B7" s="31"/>
      <c r="C7" s="20">
        <f>ROUND(98.8217916521609,2)</f>
        <v>98.82</v>
      </c>
      <c r="D7" s="20">
        <f>F7</f>
        <v>98.58</v>
      </c>
      <c r="E7" s="20">
        <f>F7</f>
        <v>98.58</v>
      </c>
      <c r="F7" s="20">
        <f>ROUND(98.5760540518535,2)</f>
        <v>98.58</v>
      </c>
      <c r="G7" s="20"/>
      <c r="H7" s="28"/>
    </row>
    <row r="8" spans="1:8" ht="12.75" customHeight="1">
      <c r="A8" s="30">
        <v>44004</v>
      </c>
      <c r="B8" s="31"/>
      <c r="C8" s="20">
        <f>ROUND(98.8217916521609,2)</f>
        <v>98.82</v>
      </c>
      <c r="D8" s="20">
        <f>F8</f>
        <v>102</v>
      </c>
      <c r="E8" s="20">
        <f>F8</f>
        <v>102</v>
      </c>
      <c r="F8" s="20">
        <f>ROUND(102.002478376622,2)</f>
        <v>102</v>
      </c>
      <c r="G8" s="20"/>
      <c r="H8" s="28"/>
    </row>
    <row r="9" spans="1:8" ht="12.75" customHeight="1">
      <c r="A9" s="30">
        <v>44095</v>
      </c>
      <c r="B9" s="31"/>
      <c r="C9" s="20">
        <f>ROUND(98.8217916521609,2)</f>
        <v>98.82</v>
      </c>
      <c r="D9" s="20">
        <f>F9</f>
        <v>98.82</v>
      </c>
      <c r="E9" s="20">
        <f>F9</f>
        <v>98.82</v>
      </c>
      <c r="F9" s="20">
        <f>ROUND(98.8217916521609,2)</f>
        <v>98.82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ROUND(95.3888937757518,2)</f>
        <v>95.39</v>
      </c>
      <c r="D11" s="20">
        <f aca="true" t="shared" si="1" ref="D11:D22">F11</f>
        <v>95.45</v>
      </c>
      <c r="E11" s="20">
        <f aca="true" t="shared" si="2" ref="E11:E22">F11</f>
        <v>95.45</v>
      </c>
      <c r="F11" s="20">
        <f>ROUND(95.4455485447882,2)</f>
        <v>95.45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95.39</v>
      </c>
      <c r="D12" s="20">
        <f t="shared" si="1"/>
        <v>94.43</v>
      </c>
      <c r="E12" s="20">
        <f t="shared" si="2"/>
        <v>94.43</v>
      </c>
      <c r="F12" s="20">
        <f>ROUND(94.4339494919092,2)</f>
        <v>94.43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95.39</v>
      </c>
      <c r="D13" s="20">
        <f t="shared" si="1"/>
        <v>93.38</v>
      </c>
      <c r="E13" s="20">
        <f t="shared" si="2"/>
        <v>93.38</v>
      </c>
      <c r="F13" s="20">
        <f>ROUND(93.3829749720669,2)</f>
        <v>93.38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95.39</v>
      </c>
      <c r="D14" s="20">
        <f t="shared" si="1"/>
        <v>93.3</v>
      </c>
      <c r="E14" s="20">
        <f t="shared" si="2"/>
        <v>93.3</v>
      </c>
      <c r="F14" s="20">
        <f>ROUND(93.3016620744386,2)</f>
        <v>93.3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95.39</v>
      </c>
      <c r="D15" s="20">
        <f t="shared" si="1"/>
        <v>95.29</v>
      </c>
      <c r="E15" s="20">
        <f t="shared" si="2"/>
        <v>95.29</v>
      </c>
      <c r="F15" s="20">
        <f>ROUND(95.2896210978079,2)</f>
        <v>95.29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95.39</v>
      </c>
      <c r="D16" s="20">
        <f t="shared" si="1"/>
        <v>95.23</v>
      </c>
      <c r="E16" s="20">
        <f t="shared" si="2"/>
        <v>95.23</v>
      </c>
      <c r="F16" s="20">
        <f>ROUND(95.231421557961,2)</f>
        <v>95.23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95.39</v>
      </c>
      <c r="D17" s="20">
        <f t="shared" si="1"/>
        <v>96.2</v>
      </c>
      <c r="E17" s="20">
        <f t="shared" si="2"/>
        <v>96.2</v>
      </c>
      <c r="F17" s="20">
        <f>ROUND(96.2015716992948,2)</f>
        <v>96.2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95.39</v>
      </c>
      <c r="D18" s="20">
        <f t="shared" si="1"/>
        <v>99.95</v>
      </c>
      <c r="E18" s="20">
        <f t="shared" si="2"/>
        <v>99.95</v>
      </c>
      <c r="F18" s="20">
        <f>ROUND(99.953165324472,2)</f>
        <v>99.95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95.39</v>
      </c>
      <c r="D19" s="20">
        <f t="shared" si="1"/>
        <v>101.03</v>
      </c>
      <c r="E19" s="20">
        <f t="shared" si="2"/>
        <v>101.03</v>
      </c>
      <c r="F19" s="20">
        <f>ROUND(101.033307027566,2)</f>
        <v>101.03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95.39</v>
      </c>
      <c r="D20" s="20">
        <f t="shared" si="1"/>
        <v>94.16</v>
      </c>
      <c r="E20" s="20">
        <f t="shared" si="2"/>
        <v>94.16</v>
      </c>
      <c r="F20" s="20">
        <f>ROUND(94.1560785013757,2)</f>
        <v>94.16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95.39</v>
      </c>
      <c r="D21" s="20">
        <f t="shared" si="1"/>
        <v>100.1</v>
      </c>
      <c r="E21" s="20">
        <f t="shared" si="2"/>
        <v>100.1</v>
      </c>
      <c r="F21" s="20">
        <f>ROUND(100.098889450594,2)</f>
        <v>100.1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95.39</v>
      </c>
      <c r="D22" s="20">
        <f t="shared" si="1"/>
        <v>95.39</v>
      </c>
      <c r="E22" s="20">
        <f t="shared" si="2"/>
        <v>95.39</v>
      </c>
      <c r="F22" s="20">
        <f>ROUND(95.3888937757518,2)</f>
        <v>95.39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ROUND(92.813216469479,2)</f>
        <v>92.81</v>
      </c>
      <c r="D24" s="20">
        <f aca="true" t="shared" si="4" ref="D24:D35">F24</f>
        <v>90.87</v>
      </c>
      <c r="E24" s="20">
        <f aca="true" t="shared" si="5" ref="E24:E35">F24</f>
        <v>90.87</v>
      </c>
      <c r="F24" s="20">
        <f>ROUND(90.8693368592219,2)</f>
        <v>90.87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92.81</v>
      </c>
      <c r="D25" s="20">
        <f t="shared" si="4"/>
        <v>87.71</v>
      </c>
      <c r="E25" s="20">
        <f t="shared" si="5"/>
        <v>87.71</v>
      </c>
      <c r="F25" s="20">
        <f>ROUND(87.7075012340319,2)</f>
        <v>87.71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92.81</v>
      </c>
      <c r="D26" s="20">
        <f t="shared" si="4"/>
        <v>86.33</v>
      </c>
      <c r="E26" s="20">
        <f t="shared" si="5"/>
        <v>86.33</v>
      </c>
      <c r="F26" s="20">
        <f>ROUND(86.3273610551505,2)</f>
        <v>86.33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92.81</v>
      </c>
      <c r="D27" s="20">
        <f t="shared" si="4"/>
        <v>88.45</v>
      </c>
      <c r="E27" s="20">
        <f t="shared" si="5"/>
        <v>88.45</v>
      </c>
      <c r="F27" s="20">
        <f>ROUND(88.4499431623755,2)</f>
        <v>88.45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92.81</v>
      </c>
      <c r="D28" s="20">
        <f t="shared" si="4"/>
        <v>92.27</v>
      </c>
      <c r="E28" s="20">
        <f t="shared" si="5"/>
        <v>92.27</v>
      </c>
      <c r="F28" s="20">
        <f>ROUND(92.2724138808319,2)</f>
        <v>92.27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92.81</v>
      </c>
      <c r="D29" s="20">
        <f t="shared" si="4"/>
        <v>90.76</v>
      </c>
      <c r="E29" s="20">
        <f t="shared" si="5"/>
        <v>90.76</v>
      </c>
      <c r="F29" s="20">
        <f>ROUND(90.7573315809416,2)</f>
        <v>90.76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92.81</v>
      </c>
      <c r="D30" s="20">
        <f t="shared" si="4"/>
        <v>92.83</v>
      </c>
      <c r="E30" s="20">
        <f t="shared" si="5"/>
        <v>92.83</v>
      </c>
      <c r="F30" s="20">
        <f>ROUND(92.8312534562525,2)</f>
        <v>92.83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92.81</v>
      </c>
      <c r="D31" s="20">
        <f t="shared" si="4"/>
        <v>98.36</v>
      </c>
      <c r="E31" s="20">
        <f t="shared" si="5"/>
        <v>98.36</v>
      </c>
      <c r="F31" s="20">
        <f>ROUND(98.3617243931229,2)</f>
        <v>98.36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92.81</v>
      </c>
      <c r="D32" s="20">
        <f t="shared" si="4"/>
        <v>98.71</v>
      </c>
      <c r="E32" s="20">
        <f t="shared" si="5"/>
        <v>98.71</v>
      </c>
      <c r="F32" s="20">
        <f>ROUND(98.7075787900439,2)</f>
        <v>98.71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92.81</v>
      </c>
      <c r="D33" s="20">
        <f t="shared" si="4"/>
        <v>92.06</v>
      </c>
      <c r="E33" s="20">
        <f t="shared" si="5"/>
        <v>92.06</v>
      </c>
      <c r="F33" s="20">
        <f>ROUND(92.0561302398905,2)</f>
        <v>92.06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92.81</v>
      </c>
      <c r="D34" s="20">
        <f t="shared" si="4"/>
        <v>99.41</v>
      </c>
      <c r="E34" s="20">
        <f t="shared" si="5"/>
        <v>99.41</v>
      </c>
      <c r="F34" s="20">
        <f>ROUND(99.4135331277733,2)</f>
        <v>99.41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92.81</v>
      </c>
      <c r="D35" s="20">
        <f t="shared" si="4"/>
        <v>92.81</v>
      </c>
      <c r="E35" s="20">
        <f t="shared" si="5"/>
        <v>92.81</v>
      </c>
      <c r="F35" s="20">
        <f>ROUND(92.813216469479,2)</f>
        <v>92.81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ROUND(3.22,5)</f>
        <v>3.22</v>
      </c>
      <c r="D37" s="22">
        <f>F37</f>
        <v>3.22</v>
      </c>
      <c r="E37" s="22">
        <f>F37</f>
        <v>3.22</v>
      </c>
      <c r="F37" s="22">
        <f>ROUND(3.22,5)</f>
        <v>3.22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ROUND(3.58,5)</f>
        <v>3.58</v>
      </c>
      <c r="D39" s="22">
        <f>F39</f>
        <v>3.58</v>
      </c>
      <c r="E39" s="22">
        <f>F39</f>
        <v>3.58</v>
      </c>
      <c r="F39" s="22">
        <f>ROUND(3.58,5)</f>
        <v>3.58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ROUND(3.62,5)</f>
        <v>3.62</v>
      </c>
      <c r="D41" s="22">
        <f>F41</f>
        <v>3.62</v>
      </c>
      <c r="E41" s="22">
        <f>F41</f>
        <v>3.62</v>
      </c>
      <c r="F41" s="22">
        <f>ROUND(3.62,5)</f>
        <v>3.62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ROUND(4.32,5)</f>
        <v>4.32</v>
      </c>
      <c r="D43" s="22">
        <f>F43</f>
        <v>4.32</v>
      </c>
      <c r="E43" s="22">
        <f>F43</f>
        <v>4.32</v>
      </c>
      <c r="F43" s="22">
        <f>ROUND(4.32,5)</f>
        <v>4.32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ROUND(10.865,5)</f>
        <v>10.865</v>
      </c>
      <c r="D45" s="22">
        <f>F45</f>
        <v>10.865</v>
      </c>
      <c r="E45" s="22">
        <f>F45</f>
        <v>10.865</v>
      </c>
      <c r="F45" s="22">
        <f>ROUND(10.865,5)</f>
        <v>10.865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ROUND(7.455,5)</f>
        <v>7.455</v>
      </c>
      <c r="D47" s="22">
        <f>F47</f>
        <v>7.455</v>
      </c>
      <c r="E47" s="22">
        <f>F47</f>
        <v>7.455</v>
      </c>
      <c r="F47" s="22">
        <f>ROUND(7.455,5)</f>
        <v>7.455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ROUND(8.345,3)</f>
        <v>8.345</v>
      </c>
      <c r="D49" s="23">
        <f>F49</f>
        <v>8.345</v>
      </c>
      <c r="E49" s="23">
        <f>F49</f>
        <v>8.345</v>
      </c>
      <c r="F49" s="23">
        <f>ROUND(8.345,3)</f>
        <v>8.345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ROUND(2.85,3)</f>
        <v>2.85</v>
      </c>
      <c r="D51" s="23">
        <f>F51</f>
        <v>2.85</v>
      </c>
      <c r="E51" s="23">
        <f>F51</f>
        <v>2.85</v>
      </c>
      <c r="F51" s="23">
        <f>ROUND(2.85,3)</f>
        <v>2.85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ROUND(3.54,3)</f>
        <v>3.54</v>
      </c>
      <c r="D53" s="23">
        <f>F53</f>
        <v>3.54</v>
      </c>
      <c r="E53" s="23">
        <f>F53</f>
        <v>3.54</v>
      </c>
      <c r="F53" s="23">
        <f>ROUND(3.54,3)</f>
        <v>3.54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ROUND(6.635,3)</f>
        <v>6.635</v>
      </c>
      <c r="D57" s="23">
        <f>F57</f>
        <v>6.635</v>
      </c>
      <c r="E57" s="23">
        <f>F57</f>
        <v>6.635</v>
      </c>
      <c r="F57" s="23">
        <f>ROUND(6.635,3)</f>
        <v>6.635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ROUND(9.625,3)</f>
        <v>9.625</v>
      </c>
      <c r="D59" s="23">
        <f>F59</f>
        <v>9.625</v>
      </c>
      <c r="E59" s="23">
        <f>F59</f>
        <v>9.625</v>
      </c>
      <c r="F59" s="23">
        <f>ROUND(9.625,3)</f>
        <v>9.625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ROUND(3.4,3)</f>
        <v>3.4</v>
      </c>
      <c r="D61" s="23">
        <f>F61</f>
        <v>3.4</v>
      </c>
      <c r="E61" s="23">
        <f>F61</f>
        <v>3.4</v>
      </c>
      <c r="F61" s="23">
        <f>ROUND(3.4,3)</f>
        <v>3.4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ROUND(2.77,3)</f>
        <v>2.77</v>
      </c>
      <c r="D63" s="23">
        <f>F63</f>
        <v>2.77</v>
      </c>
      <c r="E63" s="23">
        <f>F63</f>
        <v>2.77</v>
      </c>
      <c r="F63" s="23">
        <f>ROUND(2.77,3)</f>
        <v>2.77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ROUND(9.215,3)</f>
        <v>9.215</v>
      </c>
      <c r="D65" s="23">
        <f>F65</f>
        <v>9.215</v>
      </c>
      <c r="E65" s="23">
        <f>F65</f>
        <v>9.215</v>
      </c>
      <c r="F65" s="23">
        <f>ROUND(9.215,3)</f>
        <v>9.215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43776</v>
      </c>
      <c r="B67" s="31"/>
      <c r="C67" s="22">
        <f>ROUND(3.22,5)</f>
        <v>3.22</v>
      </c>
      <c r="D67" s="22">
        <f>F67</f>
        <v>137.82352</v>
      </c>
      <c r="E67" s="22">
        <f>F67</f>
        <v>137.82352</v>
      </c>
      <c r="F67" s="22">
        <f>ROUND(137.82352,5)</f>
        <v>137.82352</v>
      </c>
      <c r="G67" s="20"/>
      <c r="H67" s="28"/>
    </row>
    <row r="68" spans="1:8" ht="12.75" customHeight="1">
      <c r="A68" s="30">
        <v>43867</v>
      </c>
      <c r="B68" s="31"/>
      <c r="C68" s="22">
        <f>ROUND(3.22,5)</f>
        <v>3.22</v>
      </c>
      <c r="D68" s="22">
        <f>F68</f>
        <v>138.85722</v>
      </c>
      <c r="E68" s="22">
        <f>F68</f>
        <v>138.85722</v>
      </c>
      <c r="F68" s="22">
        <f>ROUND(138.85722,5)</f>
        <v>138.85722</v>
      </c>
      <c r="G68" s="20"/>
      <c r="H68" s="28"/>
    </row>
    <row r="69" spans="1:8" ht="12.75" customHeight="1">
      <c r="A69" s="30">
        <v>43958</v>
      </c>
      <c r="B69" s="31"/>
      <c r="C69" s="22">
        <f>ROUND(3.22,5)</f>
        <v>3.22</v>
      </c>
      <c r="D69" s="22">
        <f>F69</f>
        <v>141.43981</v>
      </c>
      <c r="E69" s="22">
        <f>F69</f>
        <v>141.43981</v>
      </c>
      <c r="F69" s="22">
        <f>ROUND(141.43981,5)</f>
        <v>141.43981</v>
      </c>
      <c r="G69" s="20"/>
      <c r="H69" s="28"/>
    </row>
    <row r="70" spans="1:8" ht="12.75" customHeight="1">
      <c r="A70" s="30">
        <v>44049</v>
      </c>
      <c r="B70" s="31"/>
      <c r="C70" s="22">
        <f>ROUND(3.22,5)</f>
        <v>3.22</v>
      </c>
      <c r="D70" s="22">
        <f>F70</f>
        <v>142.62643</v>
      </c>
      <c r="E70" s="22">
        <f>F70</f>
        <v>142.62643</v>
      </c>
      <c r="F70" s="22">
        <f>ROUND(142.62643,5)</f>
        <v>142.62643</v>
      </c>
      <c r="G70" s="20"/>
      <c r="H70" s="28"/>
    </row>
    <row r="71" spans="1:8" ht="12.75" customHeight="1">
      <c r="A71" s="30">
        <v>44140</v>
      </c>
      <c r="B71" s="31"/>
      <c r="C71" s="22">
        <f>ROUND(3.22,5)</f>
        <v>3.22</v>
      </c>
      <c r="D71" s="22">
        <f>F71</f>
        <v>145.1634</v>
      </c>
      <c r="E71" s="22">
        <f>F71</f>
        <v>145.1634</v>
      </c>
      <c r="F71" s="22">
        <f>ROUND(145.1634,5)</f>
        <v>145.1634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43776</v>
      </c>
      <c r="B73" s="31"/>
      <c r="C73" s="22">
        <f>ROUND(101.5513,5)</f>
        <v>101.5513</v>
      </c>
      <c r="D73" s="22">
        <f>F73</f>
        <v>102.33332</v>
      </c>
      <c r="E73" s="22">
        <f>F73</f>
        <v>102.33332</v>
      </c>
      <c r="F73" s="22">
        <f>ROUND(102.33332,5)</f>
        <v>102.33332</v>
      </c>
      <c r="G73" s="20"/>
      <c r="H73" s="28"/>
    </row>
    <row r="74" spans="1:8" ht="12.75" customHeight="1">
      <c r="A74" s="30">
        <v>43867</v>
      </c>
      <c r="B74" s="31"/>
      <c r="C74" s="22">
        <f>ROUND(101.5513,5)</f>
        <v>101.5513</v>
      </c>
      <c r="D74" s="22">
        <f>F74</f>
        <v>104.19525</v>
      </c>
      <c r="E74" s="22">
        <f>F74</f>
        <v>104.19525</v>
      </c>
      <c r="F74" s="22">
        <f>ROUND(104.19525,5)</f>
        <v>104.19525</v>
      </c>
      <c r="G74" s="20"/>
      <c r="H74" s="28"/>
    </row>
    <row r="75" spans="1:8" ht="12.75" customHeight="1">
      <c r="A75" s="30">
        <v>43958</v>
      </c>
      <c r="B75" s="31"/>
      <c r="C75" s="22">
        <f>ROUND(101.5513,5)</f>
        <v>101.5513</v>
      </c>
      <c r="D75" s="22">
        <f>F75</f>
        <v>105.02053</v>
      </c>
      <c r="E75" s="22">
        <f>F75</f>
        <v>105.02053</v>
      </c>
      <c r="F75" s="22">
        <f>ROUND(105.02053,5)</f>
        <v>105.02053</v>
      </c>
      <c r="G75" s="20"/>
      <c r="H75" s="28"/>
    </row>
    <row r="76" spans="1:8" ht="12.75" customHeight="1">
      <c r="A76" s="30">
        <v>44049</v>
      </c>
      <c r="B76" s="31"/>
      <c r="C76" s="22">
        <f>ROUND(101.5513,5)</f>
        <v>101.5513</v>
      </c>
      <c r="D76" s="22">
        <f>F76</f>
        <v>107.01936</v>
      </c>
      <c r="E76" s="22">
        <f>F76</f>
        <v>107.01936</v>
      </c>
      <c r="F76" s="22">
        <f>ROUND(107.01936,5)</f>
        <v>107.01936</v>
      </c>
      <c r="G76" s="20"/>
      <c r="H76" s="28"/>
    </row>
    <row r="77" spans="1:8" ht="12.75" customHeight="1">
      <c r="A77" s="30">
        <v>44140</v>
      </c>
      <c r="B77" s="31"/>
      <c r="C77" s="22">
        <f>ROUND(101.5513,5)</f>
        <v>101.5513</v>
      </c>
      <c r="D77" s="22">
        <f>F77</f>
        <v>107.78113</v>
      </c>
      <c r="E77" s="22">
        <f>F77</f>
        <v>107.78113</v>
      </c>
      <c r="F77" s="22">
        <f>ROUND(107.78113,5)</f>
        <v>107.78113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43776</v>
      </c>
      <c r="B79" s="31"/>
      <c r="C79" s="22">
        <f>ROUND(9.02,5)</f>
        <v>9.02</v>
      </c>
      <c r="D79" s="22">
        <f>F79</f>
        <v>9.04711</v>
      </c>
      <c r="E79" s="22">
        <f>F79</f>
        <v>9.04711</v>
      </c>
      <c r="F79" s="22">
        <f>ROUND(9.04711,5)</f>
        <v>9.04711</v>
      </c>
      <c r="G79" s="20"/>
      <c r="H79" s="28"/>
    </row>
    <row r="80" spans="1:8" ht="12.75" customHeight="1">
      <c r="A80" s="30">
        <v>43867</v>
      </c>
      <c r="B80" s="31"/>
      <c r="C80" s="22">
        <f>ROUND(9.02,5)</f>
        <v>9.02</v>
      </c>
      <c r="D80" s="22">
        <f>F80</f>
        <v>9.11173</v>
      </c>
      <c r="E80" s="22">
        <f>F80</f>
        <v>9.11173</v>
      </c>
      <c r="F80" s="22">
        <f>ROUND(9.11173,5)</f>
        <v>9.11173</v>
      </c>
      <c r="G80" s="20"/>
      <c r="H80" s="28"/>
    </row>
    <row r="81" spans="1:8" ht="12.75" customHeight="1">
      <c r="A81" s="30">
        <v>43958</v>
      </c>
      <c r="B81" s="31"/>
      <c r="C81" s="22">
        <f>ROUND(9.02,5)</f>
        <v>9.02</v>
      </c>
      <c r="D81" s="22">
        <f>F81</f>
        <v>9.1758</v>
      </c>
      <c r="E81" s="22">
        <f>F81</f>
        <v>9.1758</v>
      </c>
      <c r="F81" s="22">
        <f>ROUND(9.1758,5)</f>
        <v>9.1758</v>
      </c>
      <c r="G81" s="20"/>
      <c r="H81" s="28"/>
    </row>
    <row r="82" spans="1:8" ht="12.75" customHeight="1">
      <c r="A82" s="30">
        <v>44049</v>
      </c>
      <c r="B82" s="31"/>
      <c r="C82" s="22">
        <f>ROUND(9.02,5)</f>
        <v>9.02</v>
      </c>
      <c r="D82" s="22">
        <f>F82</f>
        <v>9.23707</v>
      </c>
      <c r="E82" s="22">
        <f>F82</f>
        <v>9.23707</v>
      </c>
      <c r="F82" s="22">
        <f>ROUND(9.23707,5)</f>
        <v>9.23707</v>
      </c>
      <c r="G82" s="20"/>
      <c r="H82" s="28"/>
    </row>
    <row r="83" spans="1:8" ht="12.75" customHeight="1">
      <c r="A83" s="30">
        <v>44140</v>
      </c>
      <c r="B83" s="31"/>
      <c r="C83" s="22">
        <f>ROUND(9.02,5)</f>
        <v>9.02</v>
      </c>
      <c r="D83" s="22">
        <f>F83</f>
        <v>9.31791</v>
      </c>
      <c r="E83" s="22">
        <f>F83</f>
        <v>9.31791</v>
      </c>
      <c r="F83" s="22">
        <f>ROUND(9.31791,5)</f>
        <v>9.31791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43776</v>
      </c>
      <c r="B85" s="31"/>
      <c r="C85" s="22">
        <f>ROUND(9.35,5)</f>
        <v>9.35</v>
      </c>
      <c r="D85" s="22">
        <f>F85</f>
        <v>9.37952</v>
      </c>
      <c r="E85" s="22">
        <f>F85</f>
        <v>9.37952</v>
      </c>
      <c r="F85" s="22">
        <f>ROUND(9.37952,5)</f>
        <v>9.37952</v>
      </c>
      <c r="G85" s="20"/>
      <c r="H85" s="28"/>
    </row>
    <row r="86" spans="1:8" ht="12.75" customHeight="1">
      <c r="A86" s="30">
        <v>43867</v>
      </c>
      <c r="B86" s="31"/>
      <c r="C86" s="22">
        <f>ROUND(9.35,5)</f>
        <v>9.35</v>
      </c>
      <c r="D86" s="22">
        <f>F86</f>
        <v>9.44986</v>
      </c>
      <c r="E86" s="22">
        <f>F86</f>
        <v>9.44986</v>
      </c>
      <c r="F86" s="22">
        <f>ROUND(9.44986,5)</f>
        <v>9.44986</v>
      </c>
      <c r="G86" s="20"/>
      <c r="H86" s="28"/>
    </row>
    <row r="87" spans="1:8" ht="12.75" customHeight="1">
      <c r="A87" s="30">
        <v>43958</v>
      </c>
      <c r="B87" s="31"/>
      <c r="C87" s="22">
        <f>ROUND(9.35,5)</f>
        <v>9.35</v>
      </c>
      <c r="D87" s="22">
        <f>F87</f>
        <v>9.51789</v>
      </c>
      <c r="E87" s="22">
        <f>F87</f>
        <v>9.51789</v>
      </c>
      <c r="F87" s="22">
        <f>ROUND(9.51789,5)</f>
        <v>9.51789</v>
      </c>
      <c r="G87" s="20"/>
      <c r="H87" s="28"/>
    </row>
    <row r="88" spans="1:8" ht="12.75" customHeight="1">
      <c r="A88" s="30">
        <v>44049</v>
      </c>
      <c r="B88" s="31"/>
      <c r="C88" s="22">
        <f>ROUND(9.35,5)</f>
        <v>9.35</v>
      </c>
      <c r="D88" s="22">
        <f>F88</f>
        <v>9.5827</v>
      </c>
      <c r="E88" s="22">
        <f>F88</f>
        <v>9.5827</v>
      </c>
      <c r="F88" s="22">
        <f>ROUND(9.5827,5)</f>
        <v>9.5827</v>
      </c>
      <c r="G88" s="20"/>
      <c r="H88" s="28"/>
    </row>
    <row r="89" spans="1:8" ht="12.75" customHeight="1">
      <c r="A89" s="30">
        <v>44140</v>
      </c>
      <c r="B89" s="31"/>
      <c r="C89" s="22">
        <f>ROUND(9.35,5)</f>
        <v>9.35</v>
      </c>
      <c r="D89" s="22">
        <f>F89</f>
        <v>9.67012</v>
      </c>
      <c r="E89" s="22">
        <f>F89</f>
        <v>9.67012</v>
      </c>
      <c r="F89" s="22">
        <f>ROUND(9.67012,5)</f>
        <v>9.67012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43776</v>
      </c>
      <c r="B91" s="31"/>
      <c r="C91" s="22">
        <f>ROUND(101.78276,5)</f>
        <v>101.78276</v>
      </c>
      <c r="D91" s="22">
        <f>F91</f>
        <v>102.56653</v>
      </c>
      <c r="E91" s="22">
        <f>F91</f>
        <v>102.56653</v>
      </c>
      <c r="F91" s="22">
        <f>ROUND(102.56653,5)</f>
        <v>102.56653</v>
      </c>
      <c r="G91" s="20"/>
      <c r="H91" s="28"/>
    </row>
    <row r="92" spans="1:8" ht="12.75" customHeight="1">
      <c r="A92" s="30">
        <v>43867</v>
      </c>
      <c r="B92" s="31"/>
      <c r="C92" s="22">
        <f>ROUND(101.78276,5)</f>
        <v>101.78276</v>
      </c>
      <c r="D92" s="22">
        <f>F92</f>
        <v>104.43272</v>
      </c>
      <c r="E92" s="22">
        <f>F92</f>
        <v>104.43272</v>
      </c>
      <c r="F92" s="22">
        <f>ROUND(104.43272,5)</f>
        <v>104.43272</v>
      </c>
      <c r="G92" s="20"/>
      <c r="H92" s="28"/>
    </row>
    <row r="93" spans="1:8" ht="12.75" customHeight="1">
      <c r="A93" s="30">
        <v>43958</v>
      </c>
      <c r="B93" s="31"/>
      <c r="C93" s="22">
        <f>ROUND(101.78276,5)</f>
        <v>101.78276</v>
      </c>
      <c r="D93" s="22">
        <f>F93</f>
        <v>105.17949</v>
      </c>
      <c r="E93" s="22">
        <f>F93</f>
        <v>105.17949</v>
      </c>
      <c r="F93" s="22">
        <f>ROUND(105.17949,5)</f>
        <v>105.17949</v>
      </c>
      <c r="G93" s="20"/>
      <c r="H93" s="28"/>
    </row>
    <row r="94" spans="1:8" ht="12.75" customHeight="1">
      <c r="A94" s="30">
        <v>44049</v>
      </c>
      <c r="B94" s="31"/>
      <c r="C94" s="22">
        <f>ROUND(101.78276,5)</f>
        <v>101.78276</v>
      </c>
      <c r="D94" s="22">
        <f>F94</f>
        <v>107.18131</v>
      </c>
      <c r="E94" s="22">
        <f>F94</f>
        <v>107.18131</v>
      </c>
      <c r="F94" s="22">
        <f>ROUND(107.18131,5)</f>
        <v>107.18131</v>
      </c>
      <c r="G94" s="20"/>
      <c r="H94" s="28"/>
    </row>
    <row r="95" spans="1:8" ht="12.75" customHeight="1">
      <c r="A95" s="30">
        <v>44140</v>
      </c>
      <c r="B95" s="31"/>
      <c r="C95" s="22">
        <f>ROUND(101.78276,5)</f>
        <v>101.78276</v>
      </c>
      <c r="D95" s="22">
        <f>F95</f>
        <v>107.86737</v>
      </c>
      <c r="E95" s="22">
        <f>F95</f>
        <v>107.86737</v>
      </c>
      <c r="F95" s="22">
        <f>ROUND(107.86737,5)</f>
        <v>107.86737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43776</v>
      </c>
      <c r="B97" s="31"/>
      <c r="C97" s="22">
        <f>ROUND(9.765,5)</f>
        <v>9.765</v>
      </c>
      <c r="D97" s="22">
        <f>F97</f>
        <v>9.79573</v>
      </c>
      <c r="E97" s="22">
        <f>F97</f>
        <v>9.79573</v>
      </c>
      <c r="F97" s="22">
        <f>ROUND(9.79573,5)</f>
        <v>9.79573</v>
      </c>
      <c r="G97" s="20"/>
      <c r="H97" s="28"/>
    </row>
    <row r="98" spans="1:8" ht="12.75" customHeight="1">
      <c r="A98" s="30">
        <v>43867</v>
      </c>
      <c r="B98" s="31"/>
      <c r="C98" s="22">
        <f>ROUND(9.765,5)</f>
        <v>9.765</v>
      </c>
      <c r="D98" s="22">
        <f>F98</f>
        <v>9.86885</v>
      </c>
      <c r="E98" s="22">
        <f>F98</f>
        <v>9.86885</v>
      </c>
      <c r="F98" s="22">
        <f>ROUND(9.86885,5)</f>
        <v>9.86885</v>
      </c>
      <c r="G98" s="20"/>
      <c r="H98" s="28"/>
    </row>
    <row r="99" spans="1:8" ht="12.75" customHeight="1">
      <c r="A99" s="30">
        <v>43958</v>
      </c>
      <c r="B99" s="31"/>
      <c r="C99" s="22">
        <f>ROUND(9.765,5)</f>
        <v>9.765</v>
      </c>
      <c r="D99" s="22">
        <f>F99</f>
        <v>9.94128</v>
      </c>
      <c r="E99" s="22">
        <f>F99</f>
        <v>9.94128</v>
      </c>
      <c r="F99" s="22">
        <f>ROUND(9.94128,5)</f>
        <v>9.94128</v>
      </c>
      <c r="G99" s="20"/>
      <c r="H99" s="28"/>
    </row>
    <row r="100" spans="1:8" ht="12.75" customHeight="1">
      <c r="A100" s="30">
        <v>44049</v>
      </c>
      <c r="B100" s="31"/>
      <c r="C100" s="22">
        <f>ROUND(9.765,5)</f>
        <v>9.765</v>
      </c>
      <c r="D100" s="22">
        <f>F100</f>
        <v>10.012</v>
      </c>
      <c r="E100" s="22">
        <f>F100</f>
        <v>10.012</v>
      </c>
      <c r="F100" s="22">
        <f>ROUND(10.012,5)</f>
        <v>10.012</v>
      </c>
      <c r="G100" s="20"/>
      <c r="H100" s="28"/>
    </row>
    <row r="101" spans="1:8" ht="12.75" customHeight="1">
      <c r="A101" s="30">
        <v>44140</v>
      </c>
      <c r="B101" s="31"/>
      <c r="C101" s="22">
        <f>ROUND(9.765,5)</f>
        <v>9.765</v>
      </c>
      <c r="D101" s="22">
        <f>F101</f>
        <v>10.09719</v>
      </c>
      <c r="E101" s="22">
        <f>F101</f>
        <v>10.09719</v>
      </c>
      <c r="F101" s="22">
        <f>ROUND(10.09719,5)</f>
        <v>10.09719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43776</v>
      </c>
      <c r="B103" s="31"/>
      <c r="C103" s="22">
        <f>ROUND(3.58,5)</f>
        <v>3.58</v>
      </c>
      <c r="D103" s="22">
        <f>F103</f>
        <v>120.61303</v>
      </c>
      <c r="E103" s="22">
        <f>F103</f>
        <v>120.61303</v>
      </c>
      <c r="F103" s="22">
        <f>ROUND(120.61303,5)</f>
        <v>120.61303</v>
      </c>
      <c r="G103" s="20"/>
      <c r="H103" s="28"/>
    </row>
    <row r="104" spans="1:8" ht="12.75" customHeight="1">
      <c r="A104" s="30">
        <v>43867</v>
      </c>
      <c r="B104" s="31"/>
      <c r="C104" s="22">
        <f>ROUND(3.58,5)</f>
        <v>3.58</v>
      </c>
      <c r="D104" s="22">
        <f>F104</f>
        <v>121.14948</v>
      </c>
      <c r="E104" s="22">
        <f>F104</f>
        <v>121.14948</v>
      </c>
      <c r="F104" s="22">
        <f>ROUND(121.14948,5)</f>
        <v>121.14948</v>
      </c>
      <c r="G104" s="20"/>
      <c r="H104" s="28"/>
    </row>
    <row r="105" spans="1:8" ht="12.75" customHeight="1">
      <c r="A105" s="30">
        <v>43958</v>
      </c>
      <c r="B105" s="31"/>
      <c r="C105" s="22">
        <f>ROUND(3.58,5)</f>
        <v>3.58</v>
      </c>
      <c r="D105" s="22">
        <f>F105</f>
        <v>123.4027</v>
      </c>
      <c r="E105" s="22">
        <f>F105</f>
        <v>123.4027</v>
      </c>
      <c r="F105" s="22">
        <f>ROUND(123.4027,5)</f>
        <v>123.4027</v>
      </c>
      <c r="G105" s="20"/>
      <c r="H105" s="28"/>
    </row>
    <row r="106" spans="1:8" ht="12.75" customHeight="1">
      <c r="A106" s="30">
        <v>44049</v>
      </c>
      <c r="B106" s="31"/>
      <c r="C106" s="22">
        <f>ROUND(3.58,5)</f>
        <v>3.58</v>
      </c>
      <c r="D106" s="22">
        <f>F106</f>
        <v>124.05785</v>
      </c>
      <c r="E106" s="22">
        <f>F106</f>
        <v>124.05785</v>
      </c>
      <c r="F106" s="22">
        <f>ROUND(124.05785,5)</f>
        <v>124.05785</v>
      </c>
      <c r="G106" s="20"/>
      <c r="H106" s="28"/>
    </row>
    <row r="107" spans="1:8" ht="12.75" customHeight="1">
      <c r="A107" s="30">
        <v>44140</v>
      </c>
      <c r="B107" s="31"/>
      <c r="C107" s="22">
        <f>ROUND(3.58,5)</f>
        <v>3.58</v>
      </c>
      <c r="D107" s="22">
        <f>F107</f>
        <v>126.26392</v>
      </c>
      <c r="E107" s="22">
        <f>F107</f>
        <v>126.26392</v>
      </c>
      <c r="F107" s="22">
        <f>ROUND(126.26392,5)</f>
        <v>126.26392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43776</v>
      </c>
      <c r="B109" s="31"/>
      <c r="C109" s="22">
        <f>ROUND(9.905,5)</f>
        <v>9.905</v>
      </c>
      <c r="D109" s="22">
        <f>F109</f>
        <v>9.93625</v>
      </c>
      <c r="E109" s="22">
        <f>F109</f>
        <v>9.93625</v>
      </c>
      <c r="F109" s="22">
        <f>ROUND(9.93625,5)</f>
        <v>9.93625</v>
      </c>
      <c r="G109" s="20"/>
      <c r="H109" s="28"/>
    </row>
    <row r="110" spans="1:8" ht="12.75" customHeight="1">
      <c r="A110" s="30">
        <v>43867</v>
      </c>
      <c r="B110" s="31"/>
      <c r="C110" s="22">
        <f>ROUND(9.905,5)</f>
        <v>9.905</v>
      </c>
      <c r="D110" s="22">
        <f>F110</f>
        <v>10.01063</v>
      </c>
      <c r="E110" s="22">
        <f>F110</f>
        <v>10.01063</v>
      </c>
      <c r="F110" s="22">
        <f>ROUND(10.01063,5)</f>
        <v>10.01063</v>
      </c>
      <c r="G110" s="20"/>
      <c r="H110" s="28"/>
    </row>
    <row r="111" spans="1:8" ht="12.75" customHeight="1">
      <c r="A111" s="30">
        <v>43958</v>
      </c>
      <c r="B111" s="31"/>
      <c r="C111" s="22">
        <f>ROUND(9.905,5)</f>
        <v>9.905</v>
      </c>
      <c r="D111" s="22">
        <f>F111</f>
        <v>10.08424</v>
      </c>
      <c r="E111" s="22">
        <f>F111</f>
        <v>10.08424</v>
      </c>
      <c r="F111" s="22">
        <f>ROUND(10.08424,5)</f>
        <v>10.08424</v>
      </c>
      <c r="G111" s="20"/>
      <c r="H111" s="28"/>
    </row>
    <row r="112" spans="1:8" ht="12.75" customHeight="1">
      <c r="A112" s="30">
        <v>44049</v>
      </c>
      <c r="B112" s="31"/>
      <c r="C112" s="22">
        <f>ROUND(9.905,5)</f>
        <v>9.905</v>
      </c>
      <c r="D112" s="22">
        <f>F112</f>
        <v>10.15632</v>
      </c>
      <c r="E112" s="22">
        <f>F112</f>
        <v>10.15632</v>
      </c>
      <c r="F112" s="22">
        <f>ROUND(10.15632,5)</f>
        <v>10.15632</v>
      </c>
      <c r="G112" s="20"/>
      <c r="H112" s="28"/>
    </row>
    <row r="113" spans="1:8" ht="12.75" customHeight="1">
      <c r="A113" s="30">
        <v>44140</v>
      </c>
      <c r="B113" s="31"/>
      <c r="C113" s="22">
        <f>ROUND(9.905,5)</f>
        <v>9.905</v>
      </c>
      <c r="D113" s="22">
        <f>F113</f>
        <v>10.24212</v>
      </c>
      <c r="E113" s="22">
        <f>F113</f>
        <v>10.24212</v>
      </c>
      <c r="F113" s="22">
        <f>ROUND(10.24212,5)</f>
        <v>10.24212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43776</v>
      </c>
      <c r="B115" s="31"/>
      <c r="C115" s="22">
        <f>ROUND(9.96,5)</f>
        <v>9.96</v>
      </c>
      <c r="D115" s="22">
        <f>F115</f>
        <v>9.99035</v>
      </c>
      <c r="E115" s="22">
        <f>F115</f>
        <v>9.99035</v>
      </c>
      <c r="F115" s="22">
        <f>ROUND(9.99035,5)</f>
        <v>9.99035</v>
      </c>
      <c r="G115" s="20"/>
      <c r="H115" s="28"/>
    </row>
    <row r="116" spans="1:8" ht="12.75" customHeight="1">
      <c r="A116" s="30">
        <v>43867</v>
      </c>
      <c r="B116" s="31"/>
      <c r="C116" s="22">
        <f>ROUND(9.96,5)</f>
        <v>9.96</v>
      </c>
      <c r="D116" s="22">
        <f>F116</f>
        <v>10.0625</v>
      </c>
      <c r="E116" s="22">
        <f>F116</f>
        <v>10.0625</v>
      </c>
      <c r="F116" s="22">
        <f>ROUND(10.0625,5)</f>
        <v>10.0625</v>
      </c>
      <c r="G116" s="20"/>
      <c r="H116" s="28"/>
    </row>
    <row r="117" spans="1:8" ht="12.75" customHeight="1">
      <c r="A117" s="30">
        <v>43958</v>
      </c>
      <c r="B117" s="31"/>
      <c r="C117" s="22">
        <f>ROUND(9.96,5)</f>
        <v>9.96</v>
      </c>
      <c r="D117" s="22">
        <f>F117</f>
        <v>10.13379</v>
      </c>
      <c r="E117" s="22">
        <f>F117</f>
        <v>10.13379</v>
      </c>
      <c r="F117" s="22">
        <f>ROUND(10.13379,5)</f>
        <v>10.13379</v>
      </c>
      <c r="G117" s="20"/>
      <c r="H117" s="28"/>
    </row>
    <row r="118" spans="1:8" ht="12.75" customHeight="1">
      <c r="A118" s="30">
        <v>44049</v>
      </c>
      <c r="B118" s="31"/>
      <c r="C118" s="22">
        <f>ROUND(9.96,5)</f>
        <v>9.96</v>
      </c>
      <c r="D118" s="22">
        <f>F118</f>
        <v>10.20352</v>
      </c>
      <c r="E118" s="22">
        <f>F118</f>
        <v>10.20352</v>
      </c>
      <c r="F118" s="22">
        <f>ROUND(10.20352,5)</f>
        <v>10.20352</v>
      </c>
      <c r="G118" s="20"/>
      <c r="H118" s="28"/>
    </row>
    <row r="119" spans="1:8" ht="12.75" customHeight="1">
      <c r="A119" s="30">
        <v>44140</v>
      </c>
      <c r="B119" s="31"/>
      <c r="C119" s="22">
        <f>ROUND(9.96,5)</f>
        <v>9.96</v>
      </c>
      <c r="D119" s="22">
        <f>F119</f>
        <v>10.28611</v>
      </c>
      <c r="E119" s="22">
        <f>F119</f>
        <v>10.28611</v>
      </c>
      <c r="F119" s="22">
        <f>ROUND(10.28611,5)</f>
        <v>10.28611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43776</v>
      </c>
      <c r="B121" s="31"/>
      <c r="C121" s="22">
        <f>ROUND(110.94952,5)</f>
        <v>110.94952</v>
      </c>
      <c r="D121" s="22">
        <f>F121</f>
        <v>111.80396</v>
      </c>
      <c r="E121" s="22">
        <f>F121</f>
        <v>111.80396</v>
      </c>
      <c r="F121" s="22">
        <f>ROUND(111.80396,5)</f>
        <v>111.80396</v>
      </c>
      <c r="G121" s="20"/>
      <c r="H121" s="28"/>
    </row>
    <row r="122" spans="1:8" ht="12.75" customHeight="1">
      <c r="A122" s="30">
        <v>43867</v>
      </c>
      <c r="B122" s="31"/>
      <c r="C122" s="22">
        <f>ROUND(110.94952,5)</f>
        <v>110.94952</v>
      </c>
      <c r="D122" s="22">
        <f>F122</f>
        <v>113.8382</v>
      </c>
      <c r="E122" s="22">
        <f>F122</f>
        <v>113.8382</v>
      </c>
      <c r="F122" s="22">
        <f>ROUND(113.8382,5)</f>
        <v>113.8382</v>
      </c>
      <c r="G122" s="20"/>
      <c r="H122" s="28"/>
    </row>
    <row r="123" spans="1:8" ht="12.75" customHeight="1">
      <c r="A123" s="30">
        <v>43958</v>
      </c>
      <c r="B123" s="31"/>
      <c r="C123" s="22">
        <f>ROUND(110.94952,5)</f>
        <v>110.94952</v>
      </c>
      <c r="D123" s="22">
        <f>F123</f>
        <v>114.20725</v>
      </c>
      <c r="E123" s="22">
        <f>F123</f>
        <v>114.20725</v>
      </c>
      <c r="F123" s="22">
        <f>ROUND(114.20725,5)</f>
        <v>114.20725</v>
      </c>
      <c r="G123" s="20"/>
      <c r="H123" s="28"/>
    </row>
    <row r="124" spans="1:8" ht="12.75" customHeight="1">
      <c r="A124" s="30">
        <v>44049</v>
      </c>
      <c r="B124" s="31"/>
      <c r="C124" s="22">
        <f>ROUND(110.94952,5)</f>
        <v>110.94952</v>
      </c>
      <c r="D124" s="22">
        <f>F124</f>
        <v>116.38078</v>
      </c>
      <c r="E124" s="22">
        <f>F124</f>
        <v>116.38078</v>
      </c>
      <c r="F124" s="22">
        <f>ROUND(116.38078,5)</f>
        <v>116.38078</v>
      </c>
      <c r="G124" s="20"/>
      <c r="H124" s="28"/>
    </row>
    <row r="125" spans="1:8" ht="12.75" customHeight="1">
      <c r="A125" s="30">
        <v>44140</v>
      </c>
      <c r="B125" s="31"/>
      <c r="C125" s="22">
        <f>ROUND(110.94952,5)</f>
        <v>110.94952</v>
      </c>
      <c r="D125" s="22">
        <f>F125</f>
        <v>116.65592</v>
      </c>
      <c r="E125" s="22">
        <f>F125</f>
        <v>116.65592</v>
      </c>
      <c r="F125" s="22">
        <f>ROUND(116.65592,5)</f>
        <v>116.65592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43776</v>
      </c>
      <c r="B127" s="31"/>
      <c r="C127" s="22">
        <f>ROUND(3.62,5)</f>
        <v>3.62</v>
      </c>
      <c r="D127" s="22">
        <f>F127</f>
        <v>116.36383</v>
      </c>
      <c r="E127" s="22">
        <f>F127</f>
        <v>116.36383</v>
      </c>
      <c r="F127" s="22">
        <f>ROUND(116.36383,5)</f>
        <v>116.36383</v>
      </c>
      <c r="G127" s="20"/>
      <c r="H127" s="28"/>
    </row>
    <row r="128" spans="1:8" ht="12.75" customHeight="1">
      <c r="A128" s="30">
        <v>43867</v>
      </c>
      <c r="B128" s="31"/>
      <c r="C128" s="22">
        <f>ROUND(3.62,5)</f>
        <v>3.62</v>
      </c>
      <c r="D128" s="22">
        <f>F128</f>
        <v>116.64563</v>
      </c>
      <c r="E128" s="22">
        <f>F128</f>
        <v>116.64563</v>
      </c>
      <c r="F128" s="22">
        <f>ROUND(116.64563,5)</f>
        <v>116.64563</v>
      </c>
      <c r="G128" s="20"/>
      <c r="H128" s="28"/>
    </row>
    <row r="129" spans="1:8" ht="12.75" customHeight="1">
      <c r="A129" s="30">
        <v>43958</v>
      </c>
      <c r="B129" s="31"/>
      <c r="C129" s="22">
        <f>ROUND(3.62,5)</f>
        <v>3.62</v>
      </c>
      <c r="D129" s="22">
        <f>F129</f>
        <v>118.81498</v>
      </c>
      <c r="E129" s="22">
        <f>F129</f>
        <v>118.81498</v>
      </c>
      <c r="F129" s="22">
        <f>ROUND(118.81498,5)</f>
        <v>118.81498</v>
      </c>
      <c r="G129" s="20"/>
      <c r="H129" s="28"/>
    </row>
    <row r="130" spans="1:8" ht="12.75" customHeight="1">
      <c r="A130" s="30">
        <v>44049</v>
      </c>
      <c r="B130" s="31"/>
      <c r="C130" s="22">
        <f>ROUND(3.62,5)</f>
        <v>3.62</v>
      </c>
      <c r="D130" s="22">
        <f>F130</f>
        <v>119.1965</v>
      </c>
      <c r="E130" s="22">
        <f>F130</f>
        <v>119.1965</v>
      </c>
      <c r="F130" s="22">
        <f>ROUND(119.1965,5)</f>
        <v>119.1965</v>
      </c>
      <c r="G130" s="20"/>
      <c r="H130" s="28"/>
    </row>
    <row r="131" spans="1:8" ht="12.75" customHeight="1">
      <c r="A131" s="30">
        <v>44140</v>
      </c>
      <c r="B131" s="31"/>
      <c r="C131" s="22">
        <f>ROUND(3.62,5)</f>
        <v>3.62</v>
      </c>
      <c r="D131" s="22">
        <f>F131</f>
        <v>121.31602</v>
      </c>
      <c r="E131" s="22">
        <f>F131</f>
        <v>121.31602</v>
      </c>
      <c r="F131" s="22">
        <f>ROUND(121.31602,5)</f>
        <v>121.31602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43776</v>
      </c>
      <c r="B133" s="31"/>
      <c r="C133" s="22">
        <f>ROUND(4.32,5)</f>
        <v>4.32</v>
      </c>
      <c r="D133" s="22">
        <f>F133</f>
        <v>129.44833</v>
      </c>
      <c r="E133" s="22">
        <f>F133</f>
        <v>129.44833</v>
      </c>
      <c r="F133" s="22">
        <f>ROUND(129.44833,5)</f>
        <v>129.44833</v>
      </c>
      <c r="G133" s="20"/>
      <c r="H133" s="28"/>
    </row>
    <row r="134" spans="1:8" ht="12.75" customHeight="1">
      <c r="A134" s="30">
        <v>43867</v>
      </c>
      <c r="B134" s="31"/>
      <c r="C134" s="22">
        <f>ROUND(4.32,5)</f>
        <v>4.32</v>
      </c>
      <c r="D134" s="22">
        <f>F134</f>
        <v>131.8036</v>
      </c>
      <c r="E134" s="22">
        <f>F134</f>
        <v>131.8036</v>
      </c>
      <c r="F134" s="22">
        <f>ROUND(131.8036,5)</f>
        <v>131.8036</v>
      </c>
      <c r="G134" s="20"/>
      <c r="H134" s="28"/>
    </row>
    <row r="135" spans="1:8" ht="12.75" customHeight="1">
      <c r="A135" s="30">
        <v>43958</v>
      </c>
      <c r="B135" s="31"/>
      <c r="C135" s="22">
        <f>ROUND(4.32,5)</f>
        <v>4.32</v>
      </c>
      <c r="D135" s="22">
        <f>F135</f>
        <v>132.34679</v>
      </c>
      <c r="E135" s="22">
        <f>F135</f>
        <v>132.34679</v>
      </c>
      <c r="F135" s="22">
        <f>ROUND(132.34679,5)</f>
        <v>132.34679</v>
      </c>
      <c r="G135" s="20"/>
      <c r="H135" s="28"/>
    </row>
    <row r="136" spans="1:8" ht="12.75" customHeight="1">
      <c r="A136" s="30">
        <v>44049</v>
      </c>
      <c r="B136" s="31"/>
      <c r="C136" s="22">
        <f>ROUND(4.32,5)</f>
        <v>4.32</v>
      </c>
      <c r="D136" s="22">
        <f>F136</f>
        <v>134.8657</v>
      </c>
      <c r="E136" s="22">
        <f>F136</f>
        <v>134.8657</v>
      </c>
      <c r="F136" s="22">
        <f>ROUND(134.8657,5)</f>
        <v>134.8657</v>
      </c>
      <c r="G136" s="20"/>
      <c r="H136" s="28"/>
    </row>
    <row r="137" spans="1:8" ht="12.75" customHeight="1">
      <c r="A137" s="30">
        <v>44140</v>
      </c>
      <c r="B137" s="31"/>
      <c r="C137" s="22">
        <f>ROUND(4.32,5)</f>
        <v>4.32</v>
      </c>
      <c r="D137" s="22">
        <f>F137</f>
        <v>135.29517</v>
      </c>
      <c r="E137" s="22">
        <f>F137</f>
        <v>135.29517</v>
      </c>
      <c r="F137" s="22">
        <f>ROUND(135.29517,5)</f>
        <v>135.29517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43776</v>
      </c>
      <c r="B139" s="31"/>
      <c r="C139" s="22">
        <f>ROUND(10.865,5)</f>
        <v>10.865</v>
      </c>
      <c r="D139" s="22">
        <f>F139</f>
        <v>10.91511</v>
      </c>
      <c r="E139" s="22">
        <f>F139</f>
        <v>10.91511</v>
      </c>
      <c r="F139" s="22">
        <f>ROUND(10.91511,5)</f>
        <v>10.91511</v>
      </c>
      <c r="G139" s="20"/>
      <c r="H139" s="28"/>
    </row>
    <row r="140" spans="1:8" ht="12.75" customHeight="1">
      <c r="A140" s="30">
        <v>43867</v>
      </c>
      <c r="B140" s="31"/>
      <c r="C140" s="22">
        <f>ROUND(10.865,5)</f>
        <v>10.865</v>
      </c>
      <c r="D140" s="22">
        <f>F140</f>
        <v>11.03595</v>
      </c>
      <c r="E140" s="22">
        <f>F140</f>
        <v>11.03595</v>
      </c>
      <c r="F140" s="22">
        <f>ROUND(11.03595,5)</f>
        <v>11.03595</v>
      </c>
      <c r="G140" s="20"/>
      <c r="H140" s="28"/>
    </row>
    <row r="141" spans="1:8" ht="12.75" customHeight="1">
      <c r="A141" s="30">
        <v>43958</v>
      </c>
      <c r="B141" s="31"/>
      <c r="C141" s="22">
        <f>ROUND(10.865,5)</f>
        <v>10.865</v>
      </c>
      <c r="D141" s="22">
        <f>F141</f>
        <v>11.15329</v>
      </c>
      <c r="E141" s="22">
        <f>F141</f>
        <v>11.15329</v>
      </c>
      <c r="F141" s="22">
        <f>ROUND(11.15329,5)</f>
        <v>11.15329</v>
      </c>
      <c r="G141" s="20"/>
      <c r="H141" s="28"/>
    </row>
    <row r="142" spans="1:8" ht="12.75" customHeight="1">
      <c r="A142" s="30">
        <v>44049</v>
      </c>
      <c r="B142" s="31"/>
      <c r="C142" s="22">
        <f>ROUND(10.865,5)</f>
        <v>10.865</v>
      </c>
      <c r="D142" s="22">
        <f>F142</f>
        <v>11.26898</v>
      </c>
      <c r="E142" s="22">
        <f>F142</f>
        <v>11.26898</v>
      </c>
      <c r="F142" s="22">
        <f>ROUND(11.26898,5)</f>
        <v>11.26898</v>
      </c>
      <c r="G142" s="20"/>
      <c r="H142" s="28"/>
    </row>
    <row r="143" spans="1:8" ht="12.75" customHeight="1">
      <c r="A143" s="30">
        <v>44140</v>
      </c>
      <c r="B143" s="31"/>
      <c r="C143" s="22">
        <f>ROUND(10.865,5)</f>
        <v>10.865</v>
      </c>
      <c r="D143" s="22">
        <f>F143</f>
        <v>11.41121</v>
      </c>
      <c r="E143" s="22">
        <f>F143</f>
        <v>11.41121</v>
      </c>
      <c r="F143" s="22">
        <f>ROUND(11.41121,5)</f>
        <v>11.41121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43776</v>
      </c>
      <c r="B145" s="31"/>
      <c r="C145" s="22">
        <f>ROUND(11.21,5)</f>
        <v>11.21</v>
      </c>
      <c r="D145" s="22">
        <f>F145</f>
        <v>11.25946</v>
      </c>
      <c r="E145" s="22">
        <f>F145</f>
        <v>11.25946</v>
      </c>
      <c r="F145" s="22">
        <f>ROUND(11.25946,5)</f>
        <v>11.25946</v>
      </c>
      <c r="G145" s="20"/>
      <c r="H145" s="28"/>
    </row>
    <row r="146" spans="1:8" ht="12.75" customHeight="1">
      <c r="A146" s="30">
        <v>43867</v>
      </c>
      <c r="B146" s="31"/>
      <c r="C146" s="22">
        <f>ROUND(11.21,5)</f>
        <v>11.21</v>
      </c>
      <c r="D146" s="22">
        <f>F146</f>
        <v>11.37508</v>
      </c>
      <c r="E146" s="22">
        <f>F146</f>
        <v>11.37508</v>
      </c>
      <c r="F146" s="22">
        <f>ROUND(11.37508,5)</f>
        <v>11.37508</v>
      </c>
      <c r="G146" s="20"/>
      <c r="H146" s="28"/>
    </row>
    <row r="147" spans="1:8" ht="12.75" customHeight="1">
      <c r="A147" s="30">
        <v>43958</v>
      </c>
      <c r="B147" s="31"/>
      <c r="C147" s="22">
        <f>ROUND(11.21,5)</f>
        <v>11.21</v>
      </c>
      <c r="D147" s="22">
        <f>F147</f>
        <v>11.4921</v>
      </c>
      <c r="E147" s="22">
        <f>F147</f>
        <v>11.4921</v>
      </c>
      <c r="F147" s="22">
        <f>ROUND(11.4921,5)</f>
        <v>11.4921</v>
      </c>
      <c r="G147" s="20"/>
      <c r="H147" s="28"/>
    </row>
    <row r="148" spans="1:8" ht="12.75" customHeight="1">
      <c r="A148" s="30">
        <v>44049</v>
      </c>
      <c r="B148" s="31"/>
      <c r="C148" s="22">
        <f>ROUND(11.21,5)</f>
        <v>11.21</v>
      </c>
      <c r="D148" s="22">
        <f>F148</f>
        <v>11.60607</v>
      </c>
      <c r="E148" s="22">
        <f>F148</f>
        <v>11.60607</v>
      </c>
      <c r="F148" s="22">
        <f>ROUND(11.60607,5)</f>
        <v>11.60607</v>
      </c>
      <c r="G148" s="20"/>
      <c r="H148" s="28"/>
    </row>
    <row r="149" spans="1:8" ht="12.75" customHeight="1">
      <c r="A149" s="30">
        <v>44140</v>
      </c>
      <c r="B149" s="31"/>
      <c r="C149" s="22">
        <f>ROUND(11.21,5)</f>
        <v>11.21</v>
      </c>
      <c r="D149" s="22">
        <f>F149</f>
        <v>11.74313</v>
      </c>
      <c r="E149" s="22">
        <f>F149</f>
        <v>11.74313</v>
      </c>
      <c r="F149" s="22">
        <f>ROUND(11.74313,5)</f>
        <v>11.74313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43776</v>
      </c>
      <c r="B151" s="31"/>
      <c r="C151" s="22">
        <f>ROUND(7.455,5)</f>
        <v>7.455</v>
      </c>
      <c r="D151" s="22">
        <f>F151</f>
        <v>7.46633</v>
      </c>
      <c r="E151" s="22">
        <f>F151</f>
        <v>7.46633</v>
      </c>
      <c r="F151" s="22">
        <f>ROUND(7.46633,5)</f>
        <v>7.46633</v>
      </c>
      <c r="G151" s="20"/>
      <c r="H151" s="28"/>
    </row>
    <row r="152" spans="1:8" ht="12.75" customHeight="1">
      <c r="A152" s="30">
        <v>43867</v>
      </c>
      <c r="B152" s="31"/>
      <c r="C152" s="22">
        <f>ROUND(7.455,5)</f>
        <v>7.455</v>
      </c>
      <c r="D152" s="22">
        <f>F152</f>
        <v>7.49098</v>
      </c>
      <c r="E152" s="22">
        <f>F152</f>
        <v>7.49098</v>
      </c>
      <c r="F152" s="22">
        <f>ROUND(7.49098,5)</f>
        <v>7.49098</v>
      </c>
      <c r="G152" s="20"/>
      <c r="H152" s="28"/>
    </row>
    <row r="153" spans="1:8" ht="12.75" customHeight="1">
      <c r="A153" s="30">
        <v>43958</v>
      </c>
      <c r="B153" s="31"/>
      <c r="C153" s="22">
        <f>ROUND(7.455,5)</f>
        <v>7.455</v>
      </c>
      <c r="D153" s="22">
        <f>F153</f>
        <v>7.48969</v>
      </c>
      <c r="E153" s="22">
        <f>F153</f>
        <v>7.48969</v>
      </c>
      <c r="F153" s="22">
        <f>ROUND(7.48969,5)</f>
        <v>7.48969</v>
      </c>
      <c r="G153" s="20"/>
      <c r="H153" s="28"/>
    </row>
    <row r="154" spans="1:8" ht="12.75" customHeight="1">
      <c r="A154" s="30">
        <v>44049</v>
      </c>
      <c r="B154" s="31"/>
      <c r="C154" s="22">
        <f>ROUND(7.455,5)</f>
        <v>7.455</v>
      </c>
      <c r="D154" s="22">
        <f>F154</f>
        <v>7.46486</v>
      </c>
      <c r="E154" s="22">
        <f>F154</f>
        <v>7.46486</v>
      </c>
      <c r="F154" s="22">
        <f>ROUND(7.46486,5)</f>
        <v>7.46486</v>
      </c>
      <c r="G154" s="20"/>
      <c r="H154" s="28"/>
    </row>
    <row r="155" spans="1:8" ht="12.75" customHeight="1">
      <c r="A155" s="30">
        <v>44140</v>
      </c>
      <c r="B155" s="31"/>
      <c r="C155" s="22">
        <f>ROUND(7.455,5)</f>
        <v>7.455</v>
      </c>
      <c r="D155" s="22">
        <f>F155</f>
        <v>7.51197</v>
      </c>
      <c r="E155" s="22">
        <f>F155</f>
        <v>7.51197</v>
      </c>
      <c r="F155" s="22">
        <f>ROUND(7.51197,5)</f>
        <v>7.51197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43776</v>
      </c>
      <c r="B157" s="31"/>
      <c r="C157" s="22">
        <f>ROUND(9.63,5)</f>
        <v>9.63</v>
      </c>
      <c r="D157" s="22">
        <f>F157</f>
        <v>9.66249</v>
      </c>
      <c r="E157" s="22">
        <f>F157</f>
        <v>9.66249</v>
      </c>
      <c r="F157" s="22">
        <f>ROUND(9.66249,5)</f>
        <v>9.66249</v>
      </c>
      <c r="G157" s="20"/>
      <c r="H157" s="28"/>
    </row>
    <row r="158" spans="1:8" ht="12.75" customHeight="1">
      <c r="A158" s="30">
        <v>43867</v>
      </c>
      <c r="B158" s="31"/>
      <c r="C158" s="22">
        <f>ROUND(9.63,5)</f>
        <v>9.63</v>
      </c>
      <c r="D158" s="22">
        <f>F158</f>
        <v>9.74006</v>
      </c>
      <c r="E158" s="22">
        <f>F158</f>
        <v>9.74006</v>
      </c>
      <c r="F158" s="22">
        <f>ROUND(9.74006,5)</f>
        <v>9.74006</v>
      </c>
      <c r="G158" s="20"/>
      <c r="H158" s="28"/>
    </row>
    <row r="159" spans="1:8" ht="12.75" customHeight="1">
      <c r="A159" s="30">
        <v>43958</v>
      </c>
      <c r="B159" s="31"/>
      <c r="C159" s="22">
        <f>ROUND(9.63,5)</f>
        <v>9.63</v>
      </c>
      <c r="D159" s="22">
        <f>F159</f>
        <v>9.809</v>
      </c>
      <c r="E159" s="22">
        <f>F159</f>
        <v>9.809</v>
      </c>
      <c r="F159" s="22">
        <f>ROUND(9.809,5)</f>
        <v>9.809</v>
      </c>
      <c r="G159" s="20"/>
      <c r="H159" s="28"/>
    </row>
    <row r="160" spans="1:8" ht="12.75" customHeight="1">
      <c r="A160" s="30">
        <v>44049</v>
      </c>
      <c r="B160" s="31"/>
      <c r="C160" s="22">
        <f>ROUND(9.63,5)</f>
        <v>9.63</v>
      </c>
      <c r="D160" s="22">
        <f>F160</f>
        <v>9.87464</v>
      </c>
      <c r="E160" s="22">
        <f>F160</f>
        <v>9.87464</v>
      </c>
      <c r="F160" s="22">
        <f>ROUND(9.87464,5)</f>
        <v>9.87464</v>
      </c>
      <c r="G160" s="20"/>
      <c r="H160" s="28"/>
    </row>
    <row r="161" spans="1:8" ht="12.75" customHeight="1">
      <c r="A161" s="30">
        <v>44140</v>
      </c>
      <c r="B161" s="31"/>
      <c r="C161" s="22">
        <f>ROUND(9.63,5)</f>
        <v>9.63</v>
      </c>
      <c r="D161" s="22">
        <f>F161</f>
        <v>9.96444</v>
      </c>
      <c r="E161" s="22">
        <f>F161</f>
        <v>9.96444</v>
      </c>
      <c r="F161" s="22">
        <f>ROUND(9.96444,5)</f>
        <v>9.96444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43776</v>
      </c>
      <c r="B163" s="31"/>
      <c r="C163" s="22">
        <f>ROUND(8.345,5)</f>
        <v>8.345</v>
      </c>
      <c r="D163" s="22">
        <f>F163</f>
        <v>8.3684</v>
      </c>
      <c r="E163" s="22">
        <f>F163</f>
        <v>8.3684</v>
      </c>
      <c r="F163" s="22">
        <f>ROUND(8.3684,5)</f>
        <v>8.3684</v>
      </c>
      <c r="G163" s="20"/>
      <c r="H163" s="28"/>
    </row>
    <row r="164" spans="1:8" ht="12.75" customHeight="1">
      <c r="A164" s="30">
        <v>43867</v>
      </c>
      <c r="B164" s="31"/>
      <c r="C164" s="22">
        <f>ROUND(8.345,5)</f>
        <v>8.345</v>
      </c>
      <c r="D164" s="22">
        <f>F164</f>
        <v>8.42259</v>
      </c>
      <c r="E164" s="22">
        <f>F164</f>
        <v>8.42259</v>
      </c>
      <c r="F164" s="22">
        <f>ROUND(8.42259,5)</f>
        <v>8.42259</v>
      </c>
      <c r="G164" s="20"/>
      <c r="H164" s="28"/>
    </row>
    <row r="165" spans="1:8" ht="12.75" customHeight="1">
      <c r="A165" s="30">
        <v>43958</v>
      </c>
      <c r="B165" s="31"/>
      <c r="C165" s="22">
        <f>ROUND(8.345,5)</f>
        <v>8.345</v>
      </c>
      <c r="D165" s="22">
        <f>F165</f>
        <v>8.47247</v>
      </c>
      <c r="E165" s="22">
        <f>F165</f>
        <v>8.47247</v>
      </c>
      <c r="F165" s="22">
        <f>ROUND(8.47247,5)</f>
        <v>8.47247</v>
      </c>
      <c r="G165" s="20"/>
      <c r="H165" s="28"/>
    </row>
    <row r="166" spans="1:8" ht="12.75" customHeight="1">
      <c r="A166" s="30">
        <v>44049</v>
      </c>
      <c r="B166" s="31"/>
      <c r="C166" s="22">
        <f>ROUND(8.345,5)</f>
        <v>8.345</v>
      </c>
      <c r="D166" s="22">
        <f>F166</f>
        <v>8.51668</v>
      </c>
      <c r="E166" s="22">
        <f>F166</f>
        <v>8.51668</v>
      </c>
      <c r="F166" s="22">
        <f>ROUND(8.51668,5)</f>
        <v>8.51668</v>
      </c>
      <c r="G166" s="20"/>
      <c r="H166" s="28"/>
    </row>
    <row r="167" spans="1:8" ht="12.75" customHeight="1">
      <c r="A167" s="30">
        <v>44140</v>
      </c>
      <c r="B167" s="31"/>
      <c r="C167" s="22">
        <f>ROUND(8.345,5)</f>
        <v>8.345</v>
      </c>
      <c r="D167" s="22">
        <f>F167</f>
        <v>8.59353</v>
      </c>
      <c r="E167" s="22">
        <f>F167</f>
        <v>8.59353</v>
      </c>
      <c r="F167" s="22">
        <f>ROUND(8.59353,5)</f>
        <v>8.59353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43776</v>
      </c>
      <c r="B169" s="31"/>
      <c r="C169" s="22">
        <f>ROUND(2.85,5)</f>
        <v>2.85</v>
      </c>
      <c r="D169" s="22">
        <f>F169</f>
        <v>308.61749</v>
      </c>
      <c r="E169" s="22">
        <f>F169</f>
        <v>308.61749</v>
      </c>
      <c r="F169" s="22">
        <f>ROUND(308.61749,5)</f>
        <v>308.61749</v>
      </c>
      <c r="G169" s="20"/>
      <c r="H169" s="28"/>
    </row>
    <row r="170" spans="1:8" ht="12.75" customHeight="1">
      <c r="A170" s="30">
        <v>43867</v>
      </c>
      <c r="B170" s="31"/>
      <c r="C170" s="22">
        <f>ROUND(2.85,5)</f>
        <v>2.85</v>
      </c>
      <c r="D170" s="22">
        <f>F170</f>
        <v>306.57809</v>
      </c>
      <c r="E170" s="22">
        <f>F170</f>
        <v>306.57809</v>
      </c>
      <c r="F170" s="22">
        <f>ROUND(306.57809,5)</f>
        <v>306.57809</v>
      </c>
      <c r="G170" s="20"/>
      <c r="H170" s="28"/>
    </row>
    <row r="171" spans="1:8" ht="12.75" customHeight="1">
      <c r="A171" s="30">
        <v>43958</v>
      </c>
      <c r="B171" s="31"/>
      <c r="C171" s="22">
        <f>ROUND(2.85,5)</f>
        <v>2.85</v>
      </c>
      <c r="D171" s="22">
        <f>F171</f>
        <v>312.28008</v>
      </c>
      <c r="E171" s="22">
        <f>F171</f>
        <v>312.28008</v>
      </c>
      <c r="F171" s="22">
        <f>ROUND(312.28008,5)</f>
        <v>312.28008</v>
      </c>
      <c r="G171" s="20"/>
      <c r="H171" s="28"/>
    </row>
    <row r="172" spans="1:8" ht="12.75" customHeight="1">
      <c r="A172" s="30">
        <v>44049</v>
      </c>
      <c r="B172" s="31"/>
      <c r="C172" s="22">
        <f>ROUND(2.85,5)</f>
        <v>2.85</v>
      </c>
      <c r="D172" s="22">
        <f>F172</f>
        <v>310.42996</v>
      </c>
      <c r="E172" s="22">
        <f>F172</f>
        <v>310.42996</v>
      </c>
      <c r="F172" s="22">
        <f>ROUND(310.42996,5)</f>
        <v>310.42996</v>
      </c>
      <c r="G172" s="20"/>
      <c r="H172" s="28"/>
    </row>
    <row r="173" spans="1:8" ht="12.75" customHeight="1">
      <c r="A173" s="30">
        <v>44140</v>
      </c>
      <c r="B173" s="31"/>
      <c r="C173" s="22">
        <f>ROUND(2.85,5)</f>
        <v>2.85</v>
      </c>
      <c r="D173" s="22">
        <f>F173</f>
        <v>315.94783</v>
      </c>
      <c r="E173" s="22">
        <f>F173</f>
        <v>315.94783</v>
      </c>
      <c r="F173" s="22">
        <f>ROUND(315.94783,5)</f>
        <v>315.94783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43776</v>
      </c>
      <c r="B175" s="31"/>
      <c r="C175" s="22">
        <f>ROUND(3.54,5)</f>
        <v>3.54</v>
      </c>
      <c r="D175" s="22">
        <f>F175</f>
        <v>233.30874</v>
      </c>
      <c r="E175" s="22">
        <f>F175</f>
        <v>233.30874</v>
      </c>
      <c r="F175" s="22">
        <f>ROUND(233.30874,5)</f>
        <v>233.30874</v>
      </c>
      <c r="G175" s="20"/>
      <c r="H175" s="28"/>
    </row>
    <row r="176" spans="1:8" ht="12.75" customHeight="1">
      <c r="A176" s="30">
        <v>43867</v>
      </c>
      <c r="B176" s="31"/>
      <c r="C176" s="22">
        <f>ROUND(3.54,5)</f>
        <v>3.54</v>
      </c>
      <c r="D176" s="22">
        <f>F176</f>
        <v>233.48791</v>
      </c>
      <c r="E176" s="22">
        <f>F176</f>
        <v>233.48791</v>
      </c>
      <c r="F176" s="22">
        <f>ROUND(233.48791,5)</f>
        <v>233.48791</v>
      </c>
      <c r="G176" s="20"/>
      <c r="H176" s="28"/>
    </row>
    <row r="177" spans="1:8" ht="12.75" customHeight="1">
      <c r="A177" s="30">
        <v>43958</v>
      </c>
      <c r="B177" s="31"/>
      <c r="C177" s="22">
        <f>ROUND(3.54,5)</f>
        <v>3.54</v>
      </c>
      <c r="D177" s="22">
        <f>F177</f>
        <v>237.83045</v>
      </c>
      <c r="E177" s="22">
        <f>F177</f>
        <v>237.83045</v>
      </c>
      <c r="F177" s="22">
        <f>ROUND(237.83045,5)</f>
        <v>237.83045</v>
      </c>
      <c r="G177" s="20"/>
      <c r="H177" s="28"/>
    </row>
    <row r="178" spans="1:8" ht="12.75" customHeight="1">
      <c r="A178" s="30">
        <v>44049</v>
      </c>
      <c r="B178" s="31"/>
      <c r="C178" s="22">
        <f>ROUND(3.54,5)</f>
        <v>3.54</v>
      </c>
      <c r="D178" s="22">
        <f>F178</f>
        <v>238.21748</v>
      </c>
      <c r="E178" s="22">
        <f>F178</f>
        <v>238.21748</v>
      </c>
      <c r="F178" s="22">
        <f>ROUND(238.21748,5)</f>
        <v>238.21748</v>
      </c>
      <c r="G178" s="20"/>
      <c r="H178" s="28"/>
    </row>
    <row r="179" spans="1:8" ht="12.75" customHeight="1">
      <c r="A179" s="30">
        <v>44140</v>
      </c>
      <c r="B179" s="31"/>
      <c r="C179" s="22">
        <f>ROUND(3.54,5)</f>
        <v>3.54</v>
      </c>
      <c r="D179" s="22">
        <f>F179</f>
        <v>242.45391</v>
      </c>
      <c r="E179" s="22">
        <f>F179</f>
        <v>242.45391</v>
      </c>
      <c r="F179" s="22">
        <f>ROUND(242.45391,5)</f>
        <v>242.45391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43776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43776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43867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43776</v>
      </c>
      <c r="B189" s="31"/>
      <c r="C189" s="22">
        <f>ROUND(6.9,5)</f>
        <v>6.9</v>
      </c>
      <c r="D189" s="22">
        <f>F189</f>
        <v>6.72275</v>
      </c>
      <c r="E189" s="22">
        <f>F189</f>
        <v>6.72275</v>
      </c>
      <c r="F189" s="22">
        <f>ROUND(6.72275,5)</f>
        <v>6.72275</v>
      </c>
      <c r="G189" s="20"/>
      <c r="H189" s="28"/>
    </row>
    <row r="190" spans="1:8" ht="12.75" customHeight="1">
      <c r="A190" s="30">
        <v>43867</v>
      </c>
      <c r="B190" s="31"/>
      <c r="C190" s="22">
        <f>ROUND(6.9,5)</f>
        <v>6.9</v>
      </c>
      <c r="D190" s="22">
        <f>F190</f>
        <v>6.72275</v>
      </c>
      <c r="E190" s="22">
        <f>F190</f>
        <v>6.72275</v>
      </c>
      <c r="F190" s="22">
        <f>ROUND(6.72275,5)</f>
        <v>6.72275</v>
      </c>
      <c r="G190" s="20"/>
      <c r="H190" s="28"/>
    </row>
    <row r="191" spans="1:8" ht="12.75" customHeight="1">
      <c r="A191" s="30">
        <v>43958</v>
      </c>
      <c r="B191" s="31"/>
      <c r="C191" s="22">
        <f>ROUND(6.9,5)</f>
        <v>6.9</v>
      </c>
      <c r="D191" s="22">
        <f>F191</f>
        <v>6.72275</v>
      </c>
      <c r="E191" s="22">
        <f>F191</f>
        <v>6.72275</v>
      </c>
      <c r="F191" s="22">
        <f>ROUND(6.72275,5)</f>
        <v>6.72275</v>
      </c>
      <c r="G191" s="20"/>
      <c r="H191" s="28"/>
    </row>
    <row r="192" spans="1:8" ht="12.75" customHeight="1">
      <c r="A192" s="30">
        <v>44049</v>
      </c>
      <c r="B192" s="31"/>
      <c r="C192" s="22">
        <f>ROUND(6.9,5)</f>
        <v>6.9</v>
      </c>
      <c r="D192" s="22">
        <f>F192</f>
        <v>6.72275</v>
      </c>
      <c r="E192" s="22">
        <f>F192</f>
        <v>6.72275</v>
      </c>
      <c r="F192" s="22">
        <f>ROUND(6.72275,5)</f>
        <v>6.72275</v>
      </c>
      <c r="G192" s="20"/>
      <c r="H192" s="28"/>
    </row>
    <row r="193" spans="1:8" ht="12.75" customHeight="1">
      <c r="A193" s="30">
        <v>44140</v>
      </c>
      <c r="B193" s="31"/>
      <c r="C193" s="22">
        <f>ROUND(6.9,5)</f>
        <v>6.9</v>
      </c>
      <c r="D193" s="22">
        <f>F193</f>
        <v>6.72275</v>
      </c>
      <c r="E193" s="22">
        <f>F193</f>
        <v>6.72275</v>
      </c>
      <c r="F193" s="22">
        <f>ROUND(6.72275,5)</f>
        <v>6.72275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43776</v>
      </c>
      <c r="B195" s="31"/>
      <c r="C195" s="22">
        <f>ROUND(6.635,5)</f>
        <v>6.635</v>
      </c>
      <c r="D195" s="22">
        <f>F195</f>
        <v>6.58778</v>
      </c>
      <c r="E195" s="22">
        <f>F195</f>
        <v>6.58778</v>
      </c>
      <c r="F195" s="22">
        <f>ROUND(6.58778,5)</f>
        <v>6.58778</v>
      </c>
      <c r="G195" s="20"/>
      <c r="H195" s="28"/>
    </row>
    <row r="196" spans="1:8" ht="12.75" customHeight="1">
      <c r="A196" s="30">
        <v>43867</v>
      </c>
      <c r="B196" s="31"/>
      <c r="C196" s="22">
        <f>ROUND(6.635,5)</f>
        <v>6.635</v>
      </c>
      <c r="D196" s="22">
        <f>F196</f>
        <v>6.42847</v>
      </c>
      <c r="E196" s="22">
        <f>F196</f>
        <v>6.42847</v>
      </c>
      <c r="F196" s="22">
        <f>ROUND(6.42847,5)</f>
        <v>6.42847</v>
      </c>
      <c r="G196" s="20"/>
      <c r="H196" s="28"/>
    </row>
    <row r="197" spans="1:8" ht="12.75" customHeight="1">
      <c r="A197" s="30">
        <v>43958</v>
      </c>
      <c r="B197" s="31"/>
      <c r="C197" s="22">
        <f>ROUND(6.635,5)</f>
        <v>6.635</v>
      </c>
      <c r="D197" s="22">
        <f>F197</f>
        <v>6.13088</v>
      </c>
      <c r="E197" s="22">
        <f>F197</f>
        <v>6.13088</v>
      </c>
      <c r="F197" s="22">
        <f>ROUND(6.13088,5)</f>
        <v>6.13088</v>
      </c>
      <c r="G197" s="20"/>
      <c r="H197" s="28"/>
    </row>
    <row r="198" spans="1:8" ht="12.75" customHeight="1">
      <c r="A198" s="30">
        <v>44049</v>
      </c>
      <c r="B198" s="31"/>
      <c r="C198" s="22">
        <f>ROUND(6.635,5)</f>
        <v>6.635</v>
      </c>
      <c r="D198" s="22">
        <f>F198</f>
        <v>5.53075</v>
      </c>
      <c r="E198" s="22">
        <f>F198</f>
        <v>5.53075</v>
      </c>
      <c r="F198" s="22">
        <f>ROUND(5.53075,5)</f>
        <v>5.53075</v>
      </c>
      <c r="G198" s="20"/>
      <c r="H198" s="28"/>
    </row>
    <row r="199" spans="1:8" ht="12.75" customHeight="1">
      <c r="A199" s="30">
        <v>44140</v>
      </c>
      <c r="B199" s="31"/>
      <c r="C199" s="22">
        <f>ROUND(6.635,5)</f>
        <v>6.635</v>
      </c>
      <c r="D199" s="22">
        <f>F199</f>
        <v>4.50919</v>
      </c>
      <c r="E199" s="22">
        <f>F199</f>
        <v>4.50919</v>
      </c>
      <c r="F199" s="22">
        <f>ROUND(4.50919,5)</f>
        <v>4.50919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43776</v>
      </c>
      <c r="B201" s="31"/>
      <c r="C201" s="22">
        <f>ROUND(9.625,5)</f>
        <v>9.625</v>
      </c>
      <c r="D201" s="22">
        <f>F201</f>
        <v>9.65272</v>
      </c>
      <c r="E201" s="22">
        <f>F201</f>
        <v>9.65272</v>
      </c>
      <c r="F201" s="22">
        <f>ROUND(9.65272,5)</f>
        <v>9.65272</v>
      </c>
      <c r="G201" s="20"/>
      <c r="H201" s="28"/>
    </row>
    <row r="202" spans="1:8" ht="12.75" customHeight="1">
      <c r="A202" s="30">
        <v>43867</v>
      </c>
      <c r="B202" s="31"/>
      <c r="C202" s="22">
        <f>ROUND(9.625,5)</f>
        <v>9.625</v>
      </c>
      <c r="D202" s="22">
        <f>F202</f>
        <v>9.71846</v>
      </c>
      <c r="E202" s="22">
        <f>F202</f>
        <v>9.71846</v>
      </c>
      <c r="F202" s="22">
        <f>ROUND(9.71846,5)</f>
        <v>9.71846</v>
      </c>
      <c r="G202" s="20"/>
      <c r="H202" s="28"/>
    </row>
    <row r="203" spans="1:8" ht="12.75" customHeight="1">
      <c r="A203" s="30">
        <v>43958</v>
      </c>
      <c r="B203" s="31"/>
      <c r="C203" s="22">
        <f>ROUND(9.625,5)</f>
        <v>9.625</v>
      </c>
      <c r="D203" s="22">
        <f>F203</f>
        <v>9.782</v>
      </c>
      <c r="E203" s="22">
        <f>F203</f>
        <v>9.782</v>
      </c>
      <c r="F203" s="22">
        <f>ROUND(9.782,5)</f>
        <v>9.782</v>
      </c>
      <c r="G203" s="20"/>
      <c r="H203" s="28"/>
    </row>
    <row r="204" spans="1:8" ht="12.75" customHeight="1">
      <c r="A204" s="30">
        <v>44049</v>
      </c>
      <c r="B204" s="31"/>
      <c r="C204" s="22">
        <f>ROUND(9.625,5)</f>
        <v>9.625</v>
      </c>
      <c r="D204" s="22">
        <f>F204</f>
        <v>9.84258</v>
      </c>
      <c r="E204" s="22">
        <f>F204</f>
        <v>9.84258</v>
      </c>
      <c r="F204" s="22">
        <f>ROUND(9.84258,5)</f>
        <v>9.84258</v>
      </c>
      <c r="G204" s="20"/>
      <c r="H204" s="28"/>
    </row>
    <row r="205" spans="1:8" ht="12.75" customHeight="1">
      <c r="A205" s="30">
        <v>44140</v>
      </c>
      <c r="B205" s="31"/>
      <c r="C205" s="22">
        <f>ROUND(9.625,5)</f>
        <v>9.625</v>
      </c>
      <c r="D205" s="22">
        <f>F205</f>
        <v>9.9213</v>
      </c>
      <c r="E205" s="22">
        <f>F205</f>
        <v>9.9213</v>
      </c>
      <c r="F205" s="22">
        <f>ROUND(9.9213,5)</f>
        <v>9.9213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43776</v>
      </c>
      <c r="B207" s="31"/>
      <c r="C207" s="22">
        <f>ROUND(3.4,5)</f>
        <v>3.4</v>
      </c>
      <c r="D207" s="22">
        <f>F207</f>
        <v>188.83481</v>
      </c>
      <c r="E207" s="22">
        <f>F207</f>
        <v>188.83481</v>
      </c>
      <c r="F207" s="22">
        <f>ROUND(188.83481,5)</f>
        <v>188.83481</v>
      </c>
      <c r="G207" s="20"/>
      <c r="H207" s="28"/>
    </row>
    <row r="208" spans="1:8" ht="12.75" customHeight="1">
      <c r="A208" s="30">
        <v>43867</v>
      </c>
      <c r="B208" s="31"/>
      <c r="C208" s="22">
        <f>ROUND(3.4,5)</f>
        <v>3.4</v>
      </c>
      <c r="D208" s="22">
        <f>F208</f>
        <v>192.2707</v>
      </c>
      <c r="E208" s="22">
        <f>F208</f>
        <v>192.2707</v>
      </c>
      <c r="F208" s="22">
        <f>ROUND(192.2707,5)</f>
        <v>192.2707</v>
      </c>
      <c r="G208" s="20"/>
      <c r="H208" s="28"/>
    </row>
    <row r="209" spans="1:8" ht="12.75" customHeight="1">
      <c r="A209" s="30">
        <v>43958</v>
      </c>
      <c r="B209" s="31"/>
      <c r="C209" s="22">
        <f>ROUND(3.4,5)</f>
        <v>3.4</v>
      </c>
      <c r="D209" s="22">
        <f>F209</f>
        <v>193.19651</v>
      </c>
      <c r="E209" s="22">
        <f>F209</f>
        <v>193.19651</v>
      </c>
      <c r="F209" s="22">
        <f>ROUND(193.19651,5)</f>
        <v>193.19651</v>
      </c>
      <c r="G209" s="20"/>
      <c r="H209" s="28"/>
    </row>
    <row r="210" spans="1:8" ht="12.75" customHeight="1">
      <c r="A210" s="30">
        <v>44049</v>
      </c>
      <c r="B210" s="31"/>
      <c r="C210" s="22">
        <f>ROUND(3.4,5)</f>
        <v>3.4</v>
      </c>
      <c r="D210" s="22">
        <f>F210</f>
        <v>196.87358</v>
      </c>
      <c r="E210" s="22">
        <f>F210</f>
        <v>196.87358</v>
      </c>
      <c r="F210" s="22">
        <f>ROUND(196.87358,5)</f>
        <v>196.87358</v>
      </c>
      <c r="G210" s="20"/>
      <c r="H210" s="28"/>
    </row>
    <row r="211" spans="1:8" ht="12.75" customHeight="1">
      <c r="A211" s="30">
        <v>44140</v>
      </c>
      <c r="B211" s="31"/>
      <c r="C211" s="22">
        <f>ROUND(3.4,5)</f>
        <v>3.4</v>
      </c>
      <c r="D211" s="22">
        <f>F211</f>
        <v>197.65455</v>
      </c>
      <c r="E211" s="22">
        <f>F211</f>
        <v>197.65455</v>
      </c>
      <c r="F211" s="22">
        <f>ROUND(197.65455,5)</f>
        <v>197.65455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43776</v>
      </c>
      <c r="B213" s="31"/>
      <c r="C213" s="22">
        <f>ROUND(2.77,5)</f>
        <v>2.77</v>
      </c>
      <c r="D213" s="22">
        <f>F213</f>
        <v>162.45128</v>
      </c>
      <c r="E213" s="22">
        <f>F213</f>
        <v>162.45128</v>
      </c>
      <c r="F213" s="22">
        <f>ROUND(162.45128,5)</f>
        <v>162.45128</v>
      </c>
      <c r="G213" s="20"/>
      <c r="H213" s="28"/>
    </row>
    <row r="214" spans="1:8" ht="12.75" customHeight="1">
      <c r="A214" s="30">
        <v>43867</v>
      </c>
      <c r="B214" s="31"/>
      <c r="C214" s="22">
        <f>ROUND(2.77,5)</f>
        <v>2.77</v>
      </c>
      <c r="D214" s="22">
        <f>F214</f>
        <v>163.1612</v>
      </c>
      <c r="E214" s="22">
        <f>F214</f>
        <v>163.1612</v>
      </c>
      <c r="F214" s="22">
        <f>ROUND(163.1612,5)</f>
        <v>163.1612</v>
      </c>
      <c r="G214" s="20"/>
      <c r="H214" s="28"/>
    </row>
    <row r="215" spans="1:8" ht="12.75" customHeight="1">
      <c r="A215" s="30">
        <v>43958</v>
      </c>
      <c r="B215" s="31"/>
      <c r="C215" s="22">
        <f>ROUND(2.77,5)</f>
        <v>2.77</v>
      </c>
      <c r="D215" s="22">
        <f>F215</f>
        <v>166.19581</v>
      </c>
      <c r="E215" s="22">
        <f>F215</f>
        <v>166.19581</v>
      </c>
      <c r="F215" s="22">
        <f>ROUND(166.19581,5)</f>
        <v>166.19581</v>
      </c>
      <c r="G215" s="20"/>
      <c r="H215" s="28"/>
    </row>
    <row r="216" spans="1:8" ht="12.75" customHeight="1">
      <c r="A216" s="30">
        <v>44049</v>
      </c>
      <c r="B216" s="31"/>
      <c r="C216" s="22">
        <f>ROUND(2.77,5)</f>
        <v>2.77</v>
      </c>
      <c r="D216" s="22">
        <f>F216</f>
        <v>167.06533</v>
      </c>
      <c r="E216" s="22">
        <f>F216</f>
        <v>167.06533</v>
      </c>
      <c r="F216" s="22">
        <f>ROUND(167.06533,5)</f>
        <v>167.06533</v>
      </c>
      <c r="G216" s="20"/>
      <c r="H216" s="28"/>
    </row>
    <row r="217" spans="1:8" ht="12.75" customHeight="1">
      <c r="A217" s="30">
        <v>44140</v>
      </c>
      <c r="B217" s="31"/>
      <c r="C217" s="22">
        <f>ROUND(2.77,5)</f>
        <v>2.77</v>
      </c>
      <c r="D217" s="22">
        <f>F217</f>
        <v>170.03617</v>
      </c>
      <c r="E217" s="22">
        <f>F217</f>
        <v>170.03617</v>
      </c>
      <c r="F217" s="22">
        <f>ROUND(170.03617,5)</f>
        <v>170.03617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43776</v>
      </c>
      <c r="B219" s="31"/>
      <c r="C219" s="22">
        <f>ROUND(9.215,5)</f>
        <v>9.215</v>
      </c>
      <c r="D219" s="22">
        <f>F219</f>
        <v>9.2447</v>
      </c>
      <c r="E219" s="22">
        <f>F219</f>
        <v>9.2447</v>
      </c>
      <c r="F219" s="22">
        <f>ROUND(9.2447,5)</f>
        <v>9.2447</v>
      </c>
      <c r="G219" s="20"/>
      <c r="H219" s="28"/>
    </row>
    <row r="220" spans="1:8" ht="12.75" customHeight="1">
      <c r="A220" s="30">
        <v>43867</v>
      </c>
      <c r="B220" s="31"/>
      <c r="C220" s="22">
        <f>ROUND(9.215,5)</f>
        <v>9.215</v>
      </c>
      <c r="D220" s="22">
        <f>F220</f>
        <v>9.31551</v>
      </c>
      <c r="E220" s="22">
        <f>F220</f>
        <v>9.31551</v>
      </c>
      <c r="F220" s="22">
        <f>ROUND(9.31551,5)</f>
        <v>9.31551</v>
      </c>
      <c r="G220" s="20"/>
      <c r="H220" s="28"/>
    </row>
    <row r="221" spans="1:8" ht="12.75" customHeight="1">
      <c r="A221" s="30">
        <v>43958</v>
      </c>
      <c r="B221" s="31"/>
      <c r="C221" s="22">
        <f>ROUND(9.215,5)</f>
        <v>9.215</v>
      </c>
      <c r="D221" s="22">
        <f>F221</f>
        <v>9.37734</v>
      </c>
      <c r="E221" s="22">
        <f>F221</f>
        <v>9.37734</v>
      </c>
      <c r="F221" s="22">
        <f>ROUND(9.37734,5)</f>
        <v>9.37734</v>
      </c>
      <c r="G221" s="20"/>
      <c r="H221" s="28"/>
    </row>
    <row r="222" spans="1:8" ht="12.75" customHeight="1">
      <c r="A222" s="30">
        <v>44049</v>
      </c>
      <c r="B222" s="31"/>
      <c r="C222" s="22">
        <f>ROUND(9.215,5)</f>
        <v>9.215</v>
      </c>
      <c r="D222" s="22">
        <f>F222</f>
        <v>9.43519</v>
      </c>
      <c r="E222" s="22">
        <f>F222</f>
        <v>9.43519</v>
      </c>
      <c r="F222" s="22">
        <f>ROUND(9.43519,5)</f>
        <v>9.43519</v>
      </c>
      <c r="G222" s="20"/>
      <c r="H222" s="28"/>
    </row>
    <row r="223" spans="1:8" ht="12.75" customHeight="1">
      <c r="A223" s="30">
        <v>44140</v>
      </c>
      <c r="B223" s="31"/>
      <c r="C223" s="22">
        <f>ROUND(9.215,5)</f>
        <v>9.215</v>
      </c>
      <c r="D223" s="22">
        <f>F223</f>
        <v>9.51985</v>
      </c>
      <c r="E223" s="22">
        <f>F223</f>
        <v>9.51985</v>
      </c>
      <c r="F223" s="22">
        <f>ROUND(9.51985,5)</f>
        <v>9.51985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43776</v>
      </c>
      <c r="B225" s="31"/>
      <c r="C225" s="22">
        <f>ROUND(9.88,5)</f>
        <v>9.88</v>
      </c>
      <c r="D225" s="22">
        <f>F225</f>
        <v>9.91017</v>
      </c>
      <c r="E225" s="22">
        <f>F225</f>
        <v>9.91017</v>
      </c>
      <c r="F225" s="22">
        <f>ROUND(9.91017,5)</f>
        <v>9.91017</v>
      </c>
      <c r="G225" s="20"/>
      <c r="H225" s="28"/>
    </row>
    <row r="226" spans="1:8" ht="12.75" customHeight="1">
      <c r="A226" s="30">
        <v>43867</v>
      </c>
      <c r="B226" s="31"/>
      <c r="C226" s="22">
        <f>ROUND(9.88,5)</f>
        <v>9.88</v>
      </c>
      <c r="D226" s="22">
        <f>F226</f>
        <v>9.9819</v>
      </c>
      <c r="E226" s="22">
        <f>F226</f>
        <v>9.9819</v>
      </c>
      <c r="F226" s="22">
        <f>ROUND(9.9819,5)</f>
        <v>9.9819</v>
      </c>
      <c r="G226" s="20"/>
      <c r="H226" s="28"/>
    </row>
    <row r="227" spans="1:8" ht="12.75" customHeight="1">
      <c r="A227" s="30">
        <v>43958</v>
      </c>
      <c r="B227" s="31"/>
      <c r="C227" s="22">
        <f>ROUND(9.88,5)</f>
        <v>9.88</v>
      </c>
      <c r="D227" s="22">
        <f>F227</f>
        <v>10.04587</v>
      </c>
      <c r="E227" s="22">
        <f>F227</f>
        <v>10.04587</v>
      </c>
      <c r="F227" s="22">
        <f>ROUND(10.04587,5)</f>
        <v>10.04587</v>
      </c>
      <c r="G227" s="20"/>
      <c r="H227" s="28"/>
    </row>
    <row r="228" spans="1:8" ht="12.75" customHeight="1">
      <c r="A228" s="30">
        <v>44049</v>
      </c>
      <c r="B228" s="31"/>
      <c r="C228" s="22">
        <f>ROUND(9.88,5)</f>
        <v>9.88</v>
      </c>
      <c r="D228" s="22">
        <f>F228</f>
        <v>10.10684</v>
      </c>
      <c r="E228" s="22">
        <f>F228</f>
        <v>10.10684</v>
      </c>
      <c r="F228" s="22">
        <f>ROUND(10.10684,5)</f>
        <v>10.10684</v>
      </c>
      <c r="G228" s="20"/>
      <c r="H228" s="28"/>
    </row>
    <row r="229" spans="1:8" ht="12.75" customHeight="1">
      <c r="A229" s="30">
        <v>44140</v>
      </c>
      <c r="B229" s="31"/>
      <c r="C229" s="22">
        <f>ROUND(9.88,5)</f>
        <v>9.88</v>
      </c>
      <c r="D229" s="22">
        <f>F229</f>
        <v>10.18766</v>
      </c>
      <c r="E229" s="22">
        <f>F229</f>
        <v>10.18766</v>
      </c>
      <c r="F229" s="22">
        <f>ROUND(10.18766,5)</f>
        <v>10.18766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43776</v>
      </c>
      <c r="B231" s="31"/>
      <c r="C231" s="22">
        <f>ROUND(9.95,5)</f>
        <v>9.95</v>
      </c>
      <c r="D231" s="22">
        <f>F231</f>
        <v>9.98092</v>
      </c>
      <c r="E231" s="22">
        <f>F231</f>
        <v>9.98092</v>
      </c>
      <c r="F231" s="22">
        <f>ROUND(9.98092,5)</f>
        <v>9.98092</v>
      </c>
      <c r="G231" s="20"/>
      <c r="H231" s="28"/>
    </row>
    <row r="232" spans="1:8" ht="12.75" customHeight="1">
      <c r="A232" s="30">
        <v>43867</v>
      </c>
      <c r="B232" s="31"/>
      <c r="C232" s="22">
        <f>ROUND(9.95,5)</f>
        <v>9.95</v>
      </c>
      <c r="D232" s="22">
        <f>F232</f>
        <v>10.05454</v>
      </c>
      <c r="E232" s="22">
        <f>F232</f>
        <v>10.05454</v>
      </c>
      <c r="F232" s="22">
        <f>ROUND(10.05454,5)</f>
        <v>10.05454</v>
      </c>
      <c r="G232" s="20"/>
      <c r="H232" s="28"/>
    </row>
    <row r="233" spans="1:8" ht="12.75" customHeight="1">
      <c r="A233" s="30">
        <v>43958</v>
      </c>
      <c r="B233" s="31"/>
      <c r="C233" s="22">
        <f>ROUND(9.95,5)</f>
        <v>9.95</v>
      </c>
      <c r="D233" s="22">
        <f>F233</f>
        <v>10.12032</v>
      </c>
      <c r="E233" s="22">
        <f>F233</f>
        <v>10.12032</v>
      </c>
      <c r="F233" s="22">
        <f>ROUND(10.12032,5)</f>
        <v>10.12032</v>
      </c>
      <c r="G233" s="20"/>
      <c r="H233" s="28"/>
    </row>
    <row r="234" spans="1:8" ht="12.75" customHeight="1">
      <c r="A234" s="30">
        <v>44049</v>
      </c>
      <c r="B234" s="31"/>
      <c r="C234" s="22">
        <f>ROUND(9.95,5)</f>
        <v>9.95</v>
      </c>
      <c r="D234" s="22">
        <f>F234</f>
        <v>10.1832</v>
      </c>
      <c r="E234" s="22">
        <f>F234</f>
        <v>10.1832</v>
      </c>
      <c r="F234" s="22">
        <f>ROUND(10.1832,5)</f>
        <v>10.1832</v>
      </c>
      <c r="G234" s="20"/>
      <c r="H234" s="28"/>
    </row>
    <row r="235" spans="1:8" ht="12.75" customHeight="1">
      <c r="A235" s="30">
        <v>44140</v>
      </c>
      <c r="B235" s="31"/>
      <c r="C235" s="22">
        <f>ROUND(9.95,5)</f>
        <v>9.95</v>
      </c>
      <c r="D235" s="22">
        <f>F235</f>
        <v>10.26595</v>
      </c>
      <c r="E235" s="22">
        <f>F235</f>
        <v>10.26595</v>
      </c>
      <c r="F235" s="22">
        <f>ROUND(10.26595,5)</f>
        <v>10.26595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43776</v>
      </c>
      <c r="B237" s="31"/>
      <c r="C237" s="23">
        <f>ROUND(741.479,3)</f>
        <v>741.479</v>
      </c>
      <c r="D237" s="23">
        <f>F237</f>
        <v>746.821</v>
      </c>
      <c r="E237" s="23">
        <f>F237</f>
        <v>746.821</v>
      </c>
      <c r="F237" s="23">
        <f>ROUND(746.821,3)</f>
        <v>746.821</v>
      </c>
      <c r="G237" s="20"/>
      <c r="H237" s="28"/>
    </row>
    <row r="238" spans="1:8" ht="12.75" customHeight="1">
      <c r="A238" s="30">
        <v>43867</v>
      </c>
      <c r="B238" s="31"/>
      <c r="C238" s="23">
        <f>ROUND(741.479,3)</f>
        <v>741.479</v>
      </c>
      <c r="D238" s="23">
        <f>F238</f>
        <v>760.227</v>
      </c>
      <c r="E238" s="23">
        <f>F238</f>
        <v>760.227</v>
      </c>
      <c r="F238" s="23">
        <f>ROUND(760.227,3)</f>
        <v>760.227</v>
      </c>
      <c r="G238" s="20"/>
      <c r="H238" s="28"/>
    </row>
    <row r="239" spans="1:8" ht="12.75" customHeight="1">
      <c r="A239" s="30">
        <v>43958</v>
      </c>
      <c r="B239" s="31"/>
      <c r="C239" s="23">
        <f>ROUND(741.479,3)</f>
        <v>741.479</v>
      </c>
      <c r="D239" s="23">
        <f>F239</f>
        <v>774.186</v>
      </c>
      <c r="E239" s="23">
        <f>F239</f>
        <v>774.186</v>
      </c>
      <c r="F239" s="23">
        <f>ROUND(774.186,3)</f>
        <v>774.186</v>
      </c>
      <c r="G239" s="20"/>
      <c r="H239" s="28"/>
    </row>
    <row r="240" spans="1:8" ht="12.75" customHeight="1">
      <c r="A240" s="30">
        <v>44049</v>
      </c>
      <c r="B240" s="31"/>
      <c r="C240" s="23">
        <f>ROUND(741.479,3)</f>
        <v>741.479</v>
      </c>
      <c r="D240" s="23">
        <f>F240</f>
        <v>788.743</v>
      </c>
      <c r="E240" s="23">
        <f>F240</f>
        <v>788.743</v>
      </c>
      <c r="F240" s="23">
        <f>ROUND(788.743,3)</f>
        <v>788.743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43776</v>
      </c>
      <c r="B242" s="31"/>
      <c r="C242" s="23">
        <f>ROUND(659.517,3)</f>
        <v>659.517</v>
      </c>
      <c r="D242" s="23">
        <f>F242</f>
        <v>664.268</v>
      </c>
      <c r="E242" s="23">
        <f>F242</f>
        <v>664.268</v>
      </c>
      <c r="F242" s="23">
        <f>ROUND(664.268,3)</f>
        <v>664.268</v>
      </c>
      <c r="G242" s="20"/>
      <c r="H242" s="28"/>
    </row>
    <row r="243" spans="1:8" ht="12.75" customHeight="1">
      <c r="A243" s="30">
        <v>43867</v>
      </c>
      <c r="B243" s="31"/>
      <c r="C243" s="23">
        <f>ROUND(659.517,3)</f>
        <v>659.517</v>
      </c>
      <c r="D243" s="23">
        <f>F243</f>
        <v>676.193</v>
      </c>
      <c r="E243" s="23">
        <f>F243</f>
        <v>676.193</v>
      </c>
      <c r="F243" s="23">
        <f>ROUND(676.193,3)</f>
        <v>676.193</v>
      </c>
      <c r="G243" s="20"/>
      <c r="H243" s="28"/>
    </row>
    <row r="244" spans="1:8" ht="12.75" customHeight="1">
      <c r="A244" s="30">
        <v>43958</v>
      </c>
      <c r="B244" s="31"/>
      <c r="C244" s="23">
        <f>ROUND(659.517,3)</f>
        <v>659.517</v>
      </c>
      <c r="D244" s="23">
        <f>F244</f>
        <v>688.608</v>
      </c>
      <c r="E244" s="23">
        <f>F244</f>
        <v>688.608</v>
      </c>
      <c r="F244" s="23">
        <f>ROUND(688.608,3)</f>
        <v>688.608</v>
      </c>
      <c r="G244" s="20"/>
      <c r="H244" s="28"/>
    </row>
    <row r="245" spans="1:8" ht="12.75" customHeight="1">
      <c r="A245" s="30">
        <v>44049</v>
      </c>
      <c r="B245" s="31"/>
      <c r="C245" s="23">
        <f>ROUND(659.517,3)</f>
        <v>659.517</v>
      </c>
      <c r="D245" s="23">
        <f>F245</f>
        <v>701.557</v>
      </c>
      <c r="E245" s="23">
        <f>F245</f>
        <v>701.557</v>
      </c>
      <c r="F245" s="23">
        <f>ROUND(701.557,3)</f>
        <v>701.557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43776</v>
      </c>
      <c r="B247" s="31"/>
      <c r="C247" s="23">
        <f>ROUND(765.903,3)</f>
        <v>765.903</v>
      </c>
      <c r="D247" s="23">
        <f>F247</f>
        <v>771.421</v>
      </c>
      <c r="E247" s="23">
        <f>F247</f>
        <v>771.421</v>
      </c>
      <c r="F247" s="23">
        <f>ROUND(771.421,3)</f>
        <v>771.421</v>
      </c>
      <c r="G247" s="20"/>
      <c r="H247" s="28"/>
    </row>
    <row r="248" spans="1:8" ht="12.75" customHeight="1">
      <c r="A248" s="30">
        <v>43867</v>
      </c>
      <c r="B248" s="31"/>
      <c r="C248" s="23">
        <f>ROUND(765.903,3)</f>
        <v>765.903</v>
      </c>
      <c r="D248" s="23">
        <f>F248</f>
        <v>785.269</v>
      </c>
      <c r="E248" s="23">
        <f>F248</f>
        <v>785.269</v>
      </c>
      <c r="F248" s="23">
        <f>ROUND(785.269,3)</f>
        <v>785.269</v>
      </c>
      <c r="G248" s="20"/>
      <c r="H248" s="28"/>
    </row>
    <row r="249" spans="1:8" ht="12.75" customHeight="1">
      <c r="A249" s="30">
        <v>43958</v>
      </c>
      <c r="B249" s="31"/>
      <c r="C249" s="23">
        <f>ROUND(765.903,3)</f>
        <v>765.903</v>
      </c>
      <c r="D249" s="23">
        <f>F249</f>
        <v>799.687</v>
      </c>
      <c r="E249" s="23">
        <f>F249</f>
        <v>799.687</v>
      </c>
      <c r="F249" s="23">
        <f>ROUND(799.687,3)</f>
        <v>799.687</v>
      </c>
      <c r="G249" s="20"/>
      <c r="H249" s="28"/>
    </row>
    <row r="250" spans="1:8" ht="12.75" customHeight="1">
      <c r="A250" s="30">
        <v>44049</v>
      </c>
      <c r="B250" s="31"/>
      <c r="C250" s="23">
        <f>ROUND(765.903,3)</f>
        <v>765.903</v>
      </c>
      <c r="D250" s="23">
        <f>F250</f>
        <v>814.724</v>
      </c>
      <c r="E250" s="23">
        <f>F250</f>
        <v>814.724</v>
      </c>
      <c r="F250" s="23">
        <f>ROUND(814.724,3)</f>
        <v>814.724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43776</v>
      </c>
      <c r="B252" s="31"/>
      <c r="C252" s="23">
        <f>ROUND(685.811,3)</f>
        <v>685.811</v>
      </c>
      <c r="D252" s="23">
        <f>F252</f>
        <v>690.752</v>
      </c>
      <c r="E252" s="23">
        <f>F252</f>
        <v>690.752</v>
      </c>
      <c r="F252" s="23">
        <f>ROUND(690.752,3)</f>
        <v>690.752</v>
      </c>
      <c r="G252" s="20"/>
      <c r="H252" s="28"/>
    </row>
    <row r="253" spans="1:8" ht="12.75" customHeight="1">
      <c r="A253" s="30">
        <v>43867</v>
      </c>
      <c r="B253" s="31"/>
      <c r="C253" s="23">
        <f>ROUND(685.811,3)</f>
        <v>685.811</v>
      </c>
      <c r="D253" s="23">
        <f>F253</f>
        <v>703.151</v>
      </c>
      <c r="E253" s="23">
        <f>F253</f>
        <v>703.151</v>
      </c>
      <c r="F253" s="23">
        <f>ROUND(703.151,3)</f>
        <v>703.151</v>
      </c>
      <c r="G253" s="20"/>
      <c r="H253" s="28"/>
    </row>
    <row r="254" spans="1:8" ht="12.75" customHeight="1">
      <c r="A254" s="30">
        <v>43958</v>
      </c>
      <c r="B254" s="31"/>
      <c r="C254" s="23">
        <f>ROUND(685.811,3)</f>
        <v>685.811</v>
      </c>
      <c r="D254" s="23">
        <f>F254</f>
        <v>716.062</v>
      </c>
      <c r="E254" s="23">
        <f>F254</f>
        <v>716.062</v>
      </c>
      <c r="F254" s="23">
        <f>ROUND(716.062,3)</f>
        <v>716.062</v>
      </c>
      <c r="G254" s="20"/>
      <c r="H254" s="28"/>
    </row>
    <row r="255" spans="1:8" ht="12.75" customHeight="1">
      <c r="A255" s="30">
        <v>44049</v>
      </c>
      <c r="B255" s="31"/>
      <c r="C255" s="23">
        <f>ROUND(685.811,3)</f>
        <v>685.811</v>
      </c>
      <c r="D255" s="23">
        <f>F255</f>
        <v>729.527</v>
      </c>
      <c r="E255" s="23">
        <f>F255</f>
        <v>729.527</v>
      </c>
      <c r="F255" s="23">
        <f>ROUND(729.527,3)</f>
        <v>729.527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43776</v>
      </c>
      <c r="B257" s="31"/>
      <c r="C257" s="23">
        <f>ROUND(260.495890145804,3)</f>
        <v>260.496</v>
      </c>
      <c r="D257" s="23">
        <f>F257</f>
        <v>262.399</v>
      </c>
      <c r="E257" s="23">
        <f>F257</f>
        <v>262.399</v>
      </c>
      <c r="F257" s="23">
        <f>ROUND(262.399,3)</f>
        <v>262.399</v>
      </c>
      <c r="G257" s="20"/>
      <c r="H257" s="28"/>
    </row>
    <row r="258" spans="1:8" ht="12.75" customHeight="1">
      <c r="A258" s="30">
        <v>43867</v>
      </c>
      <c r="B258" s="31"/>
      <c r="C258" s="23">
        <f>ROUND(260.495890145804,3)</f>
        <v>260.496</v>
      </c>
      <c r="D258" s="23">
        <f>F258</f>
        <v>267.174</v>
      </c>
      <c r="E258" s="23">
        <f>F258</f>
        <v>267.174</v>
      </c>
      <c r="F258" s="23">
        <f>ROUND(267.174,3)</f>
        <v>267.174</v>
      </c>
      <c r="G258" s="20"/>
      <c r="H258" s="28"/>
    </row>
    <row r="259" spans="1:8" ht="12.75" customHeight="1">
      <c r="A259" s="30">
        <v>43958</v>
      </c>
      <c r="B259" s="31"/>
      <c r="C259" s="23">
        <f>ROUND(260.495890145804,3)</f>
        <v>260.496</v>
      </c>
      <c r="D259" s="23">
        <f>F259</f>
        <v>272.143</v>
      </c>
      <c r="E259" s="23">
        <f>F259</f>
        <v>272.143</v>
      </c>
      <c r="F259" s="23">
        <f>ROUND(272.143,3)</f>
        <v>272.143</v>
      </c>
      <c r="G259" s="20"/>
      <c r="H259" s="28"/>
    </row>
    <row r="260" spans="1:8" ht="12.75" customHeight="1">
      <c r="A260" s="30">
        <v>44049</v>
      </c>
      <c r="B260" s="31"/>
      <c r="C260" s="23">
        <f>ROUND(260.495890145804,3)</f>
        <v>260.496</v>
      </c>
      <c r="D260" s="23">
        <f>F260</f>
        <v>277.322</v>
      </c>
      <c r="E260" s="23">
        <f>F260</f>
        <v>277.322</v>
      </c>
      <c r="F260" s="23">
        <f>ROUND(277.322,3)</f>
        <v>277.322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ROUND(6.792,3)</f>
        <v>6.792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43776</v>
      </c>
      <c r="B264" s="31"/>
      <c r="C264" s="23">
        <f>ROUND(678.631,3)</f>
        <v>678.631</v>
      </c>
      <c r="D264" s="23">
        <f>F264</f>
        <v>683.52</v>
      </c>
      <c r="E264" s="23">
        <f>F264</f>
        <v>683.52</v>
      </c>
      <c r="F264" s="23">
        <f>ROUND(683.52,3)</f>
        <v>683.52</v>
      </c>
      <c r="G264" s="20"/>
      <c r="H264" s="28"/>
    </row>
    <row r="265" spans="1:8" ht="12.75" customHeight="1">
      <c r="A265" s="30">
        <v>43867</v>
      </c>
      <c r="B265" s="31"/>
      <c r="C265" s="23">
        <f>ROUND(678.631,3)</f>
        <v>678.631</v>
      </c>
      <c r="D265" s="23">
        <f>F265</f>
        <v>695.79</v>
      </c>
      <c r="E265" s="23">
        <f>F265</f>
        <v>695.79</v>
      </c>
      <c r="F265" s="23">
        <f>ROUND(695.79,3)</f>
        <v>695.79</v>
      </c>
      <c r="G265" s="20"/>
      <c r="H265" s="28"/>
    </row>
    <row r="266" spans="1:8" ht="12.75" customHeight="1">
      <c r="A266" s="30">
        <v>43958</v>
      </c>
      <c r="B266" s="31"/>
      <c r="C266" s="23">
        <f>ROUND(678.631,3)</f>
        <v>678.631</v>
      </c>
      <c r="D266" s="23">
        <f>F266</f>
        <v>708.566</v>
      </c>
      <c r="E266" s="23">
        <f>F266</f>
        <v>708.566</v>
      </c>
      <c r="F266" s="23">
        <f>ROUND(708.566,3)</f>
        <v>708.566</v>
      </c>
      <c r="G266" s="20"/>
      <c r="H266" s="28"/>
    </row>
    <row r="267" spans="1:8" ht="12.75" customHeight="1">
      <c r="A267" s="30">
        <v>44049</v>
      </c>
      <c r="B267" s="31"/>
      <c r="C267" s="23">
        <f>ROUND(678.631,3)</f>
        <v>678.631</v>
      </c>
      <c r="D267" s="23">
        <f>F267</f>
        <v>721.889</v>
      </c>
      <c r="E267" s="23">
        <f>F267</f>
        <v>721.889</v>
      </c>
      <c r="F267" s="23">
        <f>ROUND(721.889,3)</f>
        <v>721.889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ROUND(98.8217916521609,2)</f>
        <v>98.82</v>
      </c>
      <c r="D269" s="20">
        <f>F269</f>
        <v>98.58</v>
      </c>
      <c r="E269" s="20">
        <f>F269</f>
        <v>98.58</v>
      </c>
      <c r="F269" s="20">
        <f>ROUND(98.5760540518535,2)</f>
        <v>98.58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ROUND(95.3888937757518,2)</f>
        <v>95.39</v>
      </c>
      <c r="D271" s="20">
        <f>F271</f>
        <v>94.16</v>
      </c>
      <c r="E271" s="20">
        <f>F271</f>
        <v>94.16</v>
      </c>
      <c r="F271" s="20">
        <f>ROUND(94.1560785013757,2)</f>
        <v>94.16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ROUND(92.813216469479,2)</f>
        <v>92.81</v>
      </c>
      <c r="D273" s="20">
        <f>F273</f>
        <v>92.06</v>
      </c>
      <c r="E273" s="20">
        <f>F273</f>
        <v>92.06</v>
      </c>
      <c r="F273" s="20">
        <f>ROUND(92.0561302398905,2)</f>
        <v>92.06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ROUND(98.8217916521609,2)</f>
        <v>98.82</v>
      </c>
      <c r="D275" s="20">
        <f>F275</f>
        <v>102</v>
      </c>
      <c r="E275" s="20">
        <f>F275</f>
        <v>102</v>
      </c>
      <c r="F275" s="20">
        <f>ROUND(102.002478376622,2)</f>
        <v>102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ROUND(98.8217916521609,2)</f>
        <v>98.82</v>
      </c>
      <c r="D277" s="20">
        <f>F277</f>
        <v>98.82</v>
      </c>
      <c r="E277" s="20">
        <f>F277</f>
        <v>98.82</v>
      </c>
      <c r="F277" s="20">
        <f>ROUND(98.8217916521609,2)</f>
        <v>98.82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ROUND(95.3888937757518,5)</f>
        <v>95.38889</v>
      </c>
      <c r="D279" s="22">
        <f>F279</f>
        <v>95.44555</v>
      </c>
      <c r="E279" s="22">
        <f>F279</f>
        <v>95.44555</v>
      </c>
      <c r="F279" s="22">
        <f>ROUND(95.4455485447882,5)</f>
        <v>95.44555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ROUND(95.3888937757518,5)</f>
        <v>95.38889</v>
      </c>
      <c r="D281" s="22">
        <f>F281</f>
        <v>94.43395</v>
      </c>
      <c r="E281" s="22">
        <f>F281</f>
        <v>94.43395</v>
      </c>
      <c r="F281" s="22">
        <f>ROUND(94.4339494919092,5)</f>
        <v>94.43395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ROUND(95.3888937757518,5)</f>
        <v>95.38889</v>
      </c>
      <c r="D283" s="22">
        <f>F283</f>
        <v>93.38297</v>
      </c>
      <c r="E283" s="22">
        <f>F283</f>
        <v>93.38297</v>
      </c>
      <c r="F283" s="22">
        <f>ROUND(93.3829749720669,5)</f>
        <v>93.38297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ROUND(95.3888937757518,5)</f>
        <v>95.38889</v>
      </c>
      <c r="D285" s="22">
        <f>F285</f>
        <v>93.30166</v>
      </c>
      <c r="E285" s="22">
        <f>F285</f>
        <v>93.30166</v>
      </c>
      <c r="F285" s="22">
        <f>ROUND(93.3016620744386,5)</f>
        <v>93.30166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ROUND(95.3888937757518,5)</f>
        <v>95.38889</v>
      </c>
      <c r="D287" s="22">
        <f>F287</f>
        <v>95.28962</v>
      </c>
      <c r="E287" s="22">
        <f>F287</f>
        <v>95.28962</v>
      </c>
      <c r="F287" s="22">
        <f>ROUND(95.2896210978079,5)</f>
        <v>95.28962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ROUND(95.3888937757518,5)</f>
        <v>95.38889</v>
      </c>
      <c r="D289" s="22">
        <f>F289</f>
        <v>95.23142</v>
      </c>
      <c r="E289" s="22">
        <f>F289</f>
        <v>95.23142</v>
      </c>
      <c r="F289" s="22">
        <f>ROUND(95.231421557961,5)</f>
        <v>95.23142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ROUND(95.3888937757518,5)</f>
        <v>95.38889</v>
      </c>
      <c r="D291" s="22">
        <f>F291</f>
        <v>96.20157</v>
      </c>
      <c r="E291" s="22">
        <f>F291</f>
        <v>96.20157</v>
      </c>
      <c r="F291" s="22">
        <f>ROUND(96.2015716992948,5)</f>
        <v>96.20157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ROUND(95.3888937757518,5)</f>
        <v>95.38889</v>
      </c>
      <c r="D293" s="22">
        <f>F293</f>
        <v>99.95317</v>
      </c>
      <c r="E293" s="22">
        <f>F293</f>
        <v>99.95317</v>
      </c>
      <c r="F293" s="22">
        <f>ROUND(99.953165324472,5)</f>
        <v>99.95317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ROUND(95.3888937757518,2)</f>
        <v>95.39</v>
      </c>
      <c r="D295" s="20">
        <f>F295</f>
        <v>100.1</v>
      </c>
      <c r="E295" s="20">
        <f>F295</f>
        <v>100.1</v>
      </c>
      <c r="F295" s="20">
        <f>ROUND(100.098889450594,2)</f>
        <v>100.1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ROUND(95.3888937757518,2)</f>
        <v>95.39</v>
      </c>
      <c r="D297" s="20">
        <f>F297</f>
        <v>95.39</v>
      </c>
      <c r="E297" s="20">
        <f>F297</f>
        <v>95.39</v>
      </c>
      <c r="F297" s="20">
        <f>ROUND(95.3888937757518,2)</f>
        <v>95.39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ROUND(92.813216469479,5)</f>
        <v>92.81322</v>
      </c>
      <c r="D299" s="22">
        <f>F299</f>
        <v>90.86934</v>
      </c>
      <c r="E299" s="22">
        <f>F299</f>
        <v>90.86934</v>
      </c>
      <c r="F299" s="22">
        <f>ROUND(90.8693368592219,5)</f>
        <v>90.86934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ROUND(92.813216469479,5)</f>
        <v>92.81322</v>
      </c>
      <c r="D301" s="22">
        <f>F301</f>
        <v>87.7075</v>
      </c>
      <c r="E301" s="22">
        <f>F301</f>
        <v>87.7075</v>
      </c>
      <c r="F301" s="22">
        <f>ROUND(87.7075012340319,5)</f>
        <v>87.7075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ROUND(92.813216469479,5)</f>
        <v>92.81322</v>
      </c>
      <c r="D303" s="22">
        <f>F303</f>
        <v>86.32736</v>
      </c>
      <c r="E303" s="22">
        <f>F303</f>
        <v>86.32736</v>
      </c>
      <c r="F303" s="22">
        <f>ROUND(86.3273610551505,5)</f>
        <v>86.32736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ROUND(92.813216469479,5)</f>
        <v>92.81322</v>
      </c>
      <c r="D305" s="22">
        <f>F305</f>
        <v>88.44994</v>
      </c>
      <c r="E305" s="22">
        <f>F305</f>
        <v>88.44994</v>
      </c>
      <c r="F305" s="22">
        <f>ROUND(88.4499431623755,5)</f>
        <v>88.44994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ROUND(92.813216469479,5)</f>
        <v>92.81322</v>
      </c>
      <c r="D307" s="22">
        <f>F307</f>
        <v>92.27241</v>
      </c>
      <c r="E307" s="22">
        <f>F307</f>
        <v>92.27241</v>
      </c>
      <c r="F307" s="22">
        <f>ROUND(92.2724138808319,5)</f>
        <v>92.27241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ROUND(92.813216469479,5)</f>
        <v>92.81322</v>
      </c>
      <c r="D309" s="22">
        <f>F309</f>
        <v>90.75733</v>
      </c>
      <c r="E309" s="22">
        <f>F309</f>
        <v>90.75733</v>
      </c>
      <c r="F309" s="22">
        <f>ROUND(90.7573315809416,5)</f>
        <v>90.75733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ROUND(92.813216469479,5)</f>
        <v>92.81322</v>
      </c>
      <c r="D311" s="22">
        <f>F311</f>
        <v>92.83125</v>
      </c>
      <c r="E311" s="22">
        <f>F311</f>
        <v>92.83125</v>
      </c>
      <c r="F311" s="22">
        <f>ROUND(92.8312534562525,5)</f>
        <v>92.83125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ROUND(92.813216469479,5)</f>
        <v>92.81322</v>
      </c>
      <c r="D313" s="22">
        <f>F313</f>
        <v>98.36172</v>
      </c>
      <c r="E313" s="22">
        <f>F313</f>
        <v>98.36172</v>
      </c>
      <c r="F313" s="22">
        <f>ROUND(98.3617243931229,5)</f>
        <v>98.36172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ROUND(92.813216469479,2)</f>
        <v>92.81</v>
      </c>
      <c r="D315" s="20">
        <f>F315</f>
        <v>99.41</v>
      </c>
      <c r="E315" s="20">
        <f>F315</f>
        <v>99.41</v>
      </c>
      <c r="F315" s="20">
        <f>ROUND(99.4135331277733,2)</f>
        <v>99.41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ROUND(92.813216469479,2)</f>
        <v>92.81</v>
      </c>
      <c r="D317" s="26">
        <f>F317</f>
        <v>92.81</v>
      </c>
      <c r="E317" s="26">
        <f>F317</f>
        <v>92.81</v>
      </c>
      <c r="F317" s="26">
        <f>ROUND(92.813216469479,2)</f>
        <v>92.81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6:B156"/>
    <mergeCell ref="A145:B145"/>
    <mergeCell ref="A146:B146"/>
    <mergeCell ref="A147:B147"/>
    <mergeCell ref="A148:B148"/>
    <mergeCell ref="A149:B149"/>
    <mergeCell ref="A150:B150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36:B236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15:B315"/>
    <mergeCell ref="A316:B316"/>
    <mergeCell ref="A317:B317"/>
    <mergeCell ref="A309:B309"/>
    <mergeCell ref="A310:B310"/>
    <mergeCell ref="A311:B311"/>
    <mergeCell ref="A312:B312"/>
    <mergeCell ref="A313:B313"/>
    <mergeCell ref="A314:B31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2019-10-01T16:03:53Z</dcterms:modified>
  <cp:category/>
  <cp:version/>
  <cp:contentType/>
  <cp:contentStatus/>
</cp:coreProperties>
</file>