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<sst xmlns="http://schemas.openxmlformats.org/spreadsheetml/2006/main" count="83" uniqueCount="81">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</sst>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K10" sqref="K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ROUND(91.9351932514113,2)</f>
        <v>91.94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ROUND(90.4326088977923,2)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91.94</v>
      </c>
      <c r="D7" s="20">
        <f t="shared" si="1"/>
        <v>89.42</v>
      </c>
      <c r="E7" s="20">
        <f t="shared" si="2"/>
        <v>89.42</v>
      </c>
      <c r="F7" s="20">
        <f>ROUND(89.4159326369851,2)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91.94</v>
      </c>
      <c r="D8" s="20">
        <f t="shared" si="1"/>
        <v>90.69</v>
      </c>
      <c r="E8" s="20">
        <f t="shared" si="2"/>
        <v>90.69</v>
      </c>
      <c r="F8" s="20">
        <f>ROUND(90.692944015905,2)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91.94</v>
      </c>
      <c r="D9" s="20">
        <f t="shared" si="1"/>
        <v>90.12</v>
      </c>
      <c r="E9" s="20">
        <f t="shared" si="2"/>
        <v>90.12</v>
      </c>
      <c r="F9" s="20">
        <f>ROUND(90.1164691525299,2)</f>
        <v>90.12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91.94</v>
      </c>
      <c r="D10" s="20">
        <f t="shared" si="1"/>
        <v>90.25</v>
      </c>
      <c r="E10" s="20">
        <f t="shared" si="2"/>
        <v>90.25</v>
      </c>
      <c r="F10" s="20">
        <f>ROUND(90.2510999301102,2)</f>
        <v>90.25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91.94</v>
      </c>
      <c r="D11" s="20">
        <f t="shared" si="1"/>
        <v>93.41</v>
      </c>
      <c r="E11" s="20">
        <f t="shared" si="2"/>
        <v>93.41</v>
      </c>
      <c r="F11" s="20">
        <f>ROUND(93.4084405657845,2)</f>
        <v>93.41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91.94</v>
      </c>
      <c r="D12" s="20">
        <f t="shared" si="1"/>
        <v>93.94</v>
      </c>
      <c r="E12" s="20">
        <f t="shared" si="2"/>
        <v>93.94</v>
      </c>
      <c r="F12" s="20">
        <f>ROUND(93.9427077740705,2)</f>
        <v>93.94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91.94</v>
      </c>
      <c r="D13" s="20">
        <f t="shared" si="1"/>
        <v>86.37</v>
      </c>
      <c r="E13" s="20">
        <f t="shared" si="2"/>
        <v>86.37</v>
      </c>
      <c r="F13" s="20">
        <f>ROUND(86.3686793311272,2)</f>
        <v>86.37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91.94</v>
      </c>
      <c r="D14" s="20">
        <f t="shared" si="1"/>
        <v>91.94</v>
      </c>
      <c r="E14" s="20">
        <f t="shared" si="2"/>
        <v>91.94</v>
      </c>
      <c r="F14" s="20">
        <f>ROUND(91.9351932514113,2)</f>
        <v>91.94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91.94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ROUND(89.2581613800031,2)</f>
        <v>89.26</v>
      </c>
      <c r="D17" s="20">
        <f aca="true" t="shared" si="4" ref="D17:D28">F17</f>
        <v>80.11</v>
      </c>
      <c r="E17" s="20">
        <f aca="true" t="shared" si="5" ref="E17:E28">F17</f>
        <v>80.11</v>
      </c>
      <c r="F17" s="20">
        <f>ROUND(80.1052608809554,2)</f>
        <v>80.11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89.26</v>
      </c>
      <c r="D18" s="20">
        <f t="shared" si="4"/>
        <v>76.69</v>
      </c>
      <c r="E18" s="20">
        <f t="shared" si="5"/>
        <v>76.69</v>
      </c>
      <c r="F18" s="20">
        <f>ROUND(76.6901262643951,2)</f>
        <v>76.69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89.26</v>
      </c>
      <c r="D19" s="20">
        <f t="shared" si="4"/>
        <v>75.15</v>
      </c>
      <c r="E19" s="20">
        <f t="shared" si="5"/>
        <v>75.15</v>
      </c>
      <c r="F19" s="20">
        <f>ROUND(75.1520595812858,2)</f>
        <v>75.15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89.26</v>
      </c>
      <c r="D20" s="20">
        <f t="shared" si="4"/>
        <v>77.22</v>
      </c>
      <c r="E20" s="20">
        <f t="shared" si="5"/>
        <v>77.22</v>
      </c>
      <c r="F20" s="20">
        <f>ROUND(77.2226085326604,2)</f>
        <v>77.22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89.26</v>
      </c>
      <c r="D21" s="20">
        <f t="shared" si="4"/>
        <v>81.28</v>
      </c>
      <c r="E21" s="20">
        <f t="shared" si="5"/>
        <v>81.28</v>
      </c>
      <c r="F21" s="20">
        <f>ROUND(81.2803633353364,2)</f>
        <v>81.28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89.26</v>
      </c>
      <c r="D22" s="20">
        <f t="shared" si="4"/>
        <v>79.82</v>
      </c>
      <c r="E22" s="20">
        <f t="shared" si="5"/>
        <v>79.82</v>
      </c>
      <c r="F22" s="20">
        <f>ROUND(79.8214655806337,2)</f>
        <v>79.82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89.26</v>
      </c>
      <c r="D23" s="20">
        <f t="shared" si="4"/>
        <v>81.95</v>
      </c>
      <c r="E23" s="20">
        <f t="shared" si="5"/>
        <v>81.95</v>
      </c>
      <c r="F23" s="20">
        <f>ROUND(81.9495101882775,2)</f>
        <v>81.95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89.26</v>
      </c>
      <c r="D24" s="20">
        <f t="shared" si="4"/>
        <v>87.81</v>
      </c>
      <c r="E24" s="20">
        <f t="shared" si="5"/>
        <v>87.81</v>
      </c>
      <c r="F24" s="20">
        <f>ROUND(87.8100224033276,2)</f>
        <v>87.81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89.26</v>
      </c>
      <c r="D25" s="20">
        <f t="shared" si="4"/>
        <v>88.27</v>
      </c>
      <c r="E25" s="20">
        <f t="shared" si="5"/>
        <v>88.27</v>
      </c>
      <c r="F25" s="20">
        <f>ROUND(88.2693298362406,2)</f>
        <v>88.27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89.26</v>
      </c>
      <c r="D26" s="20">
        <f t="shared" si="4"/>
        <v>81.35</v>
      </c>
      <c r="E26" s="20">
        <f t="shared" si="5"/>
        <v>81.35</v>
      </c>
      <c r="F26" s="20">
        <f>ROUND(81.3501620098935,2)</f>
        <v>81.35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89.26</v>
      </c>
      <c r="D27" s="20">
        <f t="shared" si="4"/>
        <v>89.26</v>
      </c>
      <c r="E27" s="20">
        <f t="shared" si="5"/>
        <v>89.26</v>
      </c>
      <c r="F27" s="20">
        <f>ROUND(89.2581613800031,2)</f>
        <v>89.26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89.26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ROUND(2.06,5)</f>
        <v>2.06</v>
      </c>
      <c r="D30" s="22">
        <f>F30</f>
        <v>2.06</v>
      </c>
      <c r="E30" s="22">
        <f>F30</f>
        <v>2.06</v>
      </c>
      <c r="F30" s="22">
        <f>ROUND(2.06,5)</f>
        <v>2.06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ROUND(4.1,5)</f>
        <v>4.1</v>
      </c>
      <c r="D34" s="22">
        <f>F34</f>
        <v>4.1</v>
      </c>
      <c r="E34" s="22">
        <f>F34</f>
        <v>4.1</v>
      </c>
      <c r="F34" s="22">
        <f>ROUND(4.1,5)</f>
        <v>4.1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ROUND(3.93,5)</f>
        <v>3.93</v>
      </c>
      <c r="D36" s="22">
        <f>F36</f>
        <v>3.93</v>
      </c>
      <c r="E36" s="22">
        <f>F36</f>
        <v>3.93</v>
      </c>
      <c r="F36" s="22">
        <f>ROUND(3.93,5)</f>
        <v>3.93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ROUND(11.36,5)</f>
        <v>11.36</v>
      </c>
      <c r="D38" s="22">
        <f>F38</f>
        <v>11.36</v>
      </c>
      <c r="E38" s="22">
        <f>F38</f>
        <v>11.36</v>
      </c>
      <c r="F38" s="22">
        <f>ROUND(11.36,5)</f>
        <v>11.36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ROUND(4.875,5)</f>
        <v>4.875</v>
      </c>
      <c r="D40" s="22">
        <f>F40</f>
        <v>4.875</v>
      </c>
      <c r="E40" s="22">
        <f>F40</f>
        <v>4.875</v>
      </c>
      <c r="F40" s="22">
        <f>ROUND(4.875,5)</f>
        <v>4.875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ROUND(7.145,3)</f>
        <v>7.145</v>
      </c>
      <c r="D42" s="23">
        <f>F42</f>
        <v>7.145</v>
      </c>
      <c r="E42" s="23">
        <f>F42</f>
        <v>7.145</v>
      </c>
      <c r="F42" s="23">
        <f>ROUND(7.145,3)</f>
        <v>7.145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ROUND(3.96,3)</f>
        <v>3.96</v>
      </c>
      <c r="D46" s="23">
        <f>F46</f>
        <v>3.96</v>
      </c>
      <c r="E46" s="23">
        <f>F46</f>
        <v>3.96</v>
      </c>
      <c r="F46" s="23">
        <f>ROUND(3.96,3)</f>
        <v>3.96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ROUND(10.41,3)</f>
        <v>10.41</v>
      </c>
      <c r="D48" s="23">
        <f>F48</f>
        <v>10.41</v>
      </c>
      <c r="E48" s="23">
        <f>F48</f>
        <v>10.41</v>
      </c>
      <c r="F48" s="23">
        <f>ROUND(10.41,3)</f>
        <v>10.41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ROUND(3.02,3)</f>
        <v>3.02</v>
      </c>
      <c r="D50" s="23">
        <f>F50</f>
        <v>3.02</v>
      </c>
      <c r="E50" s="23">
        <f>F50</f>
        <v>3.02</v>
      </c>
      <c r="F50" s="23">
        <f>ROUND(3.02,3)</f>
        <v>3.02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ROUND(0.67,3)</f>
        <v>0.67</v>
      </c>
      <c r="D52" s="23">
        <f>F52</f>
        <v>0.67</v>
      </c>
      <c r="E52" s="23">
        <f>F52</f>
        <v>0.67</v>
      </c>
      <c r="F52" s="23">
        <f>ROUND(0.67,3)</f>
        <v>0.67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ROUND(9.475,3)</f>
        <v>9.475</v>
      </c>
      <c r="D54" s="23">
        <f>F54</f>
        <v>9.475</v>
      </c>
      <c r="E54" s="23">
        <f>F54</f>
        <v>9.475</v>
      </c>
      <c r="F54" s="23">
        <f>ROUND(9.475,3)</f>
        <v>9.475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ROUND(2.06,5)</f>
        <v>2.06</v>
      </c>
      <c r="D56" s="22">
        <f>F56</f>
        <v>152.1198</v>
      </c>
      <c r="E56" s="22">
        <f>F56</f>
        <v>152.1198</v>
      </c>
      <c r="F56" s="22">
        <f>ROUND(152.1198,5)</f>
        <v>152.1198</v>
      </c>
      <c r="G56" s="20"/>
      <c r="H56" s="28"/>
    </row>
    <row r="57" spans="1:8" ht="12.75" customHeight="1">
      <c r="A57" s="30">
        <v>44413</v>
      </c>
      <c r="B57" s="31"/>
      <c r="C57" s="22">
        <f>ROUND(2.06,5)</f>
        <v>2.06</v>
      </c>
      <c r="D57" s="22">
        <f>F57</f>
        <v>152.2119</v>
      </c>
      <c r="E57" s="22">
        <f>F57</f>
        <v>152.2119</v>
      </c>
      <c r="F57" s="22">
        <f>ROUND(152.2119,5)</f>
        <v>152.2119</v>
      </c>
      <c r="G57" s="20"/>
      <c r="H57" s="28"/>
    </row>
    <row r="58" spans="1:8" ht="12.75" customHeight="1">
      <c r="A58" s="30">
        <v>44504</v>
      </c>
      <c r="B58" s="31"/>
      <c r="C58" s="22">
        <f>ROUND(2.06,5)</f>
        <v>2.06</v>
      </c>
      <c r="D58" s="22">
        <f>F58</f>
        <v>153.96176</v>
      </c>
      <c r="E58" s="22">
        <f>F58</f>
        <v>153.96176</v>
      </c>
      <c r="F58" s="22">
        <f>ROUND(153.96176,5)</f>
        <v>153.96176</v>
      </c>
      <c r="G58" s="20"/>
      <c r="H58" s="28"/>
    </row>
    <row r="59" spans="1:8" ht="12.75" customHeight="1">
      <c r="A59" s="30">
        <v>44595</v>
      </c>
      <c r="B59" s="31"/>
      <c r="C59" s="22">
        <f>ROUND(2.06,5)</f>
        <v>2.06</v>
      </c>
      <c r="D59" s="22">
        <f>F59</f>
        <v>154.20114</v>
      </c>
      <c r="E59" s="22">
        <f>F59</f>
        <v>154.20114</v>
      </c>
      <c r="F59" s="22">
        <f>ROUND(154.20114,5)</f>
        <v>154.20114</v>
      </c>
      <c r="G59" s="20"/>
      <c r="H59" s="28"/>
    </row>
    <row r="60" spans="1:8" ht="12.75" customHeight="1">
      <c r="A60" s="30">
        <v>44686</v>
      </c>
      <c r="B60" s="31"/>
      <c r="C60" s="22">
        <f>ROUND(2.06,5)</f>
        <v>2.06</v>
      </c>
      <c r="D60" s="22">
        <f>F60</f>
        <v>155.88301</v>
      </c>
      <c r="E60" s="22">
        <f>F60</f>
        <v>155.88301</v>
      </c>
      <c r="F60" s="22">
        <f>ROUND(155.88301,5)</f>
        <v>155.88301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ROUND(110.39479,5)</f>
        <v>110.39479</v>
      </c>
      <c r="D62" s="22">
        <f>F62</f>
        <v>110.63655</v>
      </c>
      <c r="E62" s="22">
        <f>F62</f>
        <v>110.63655</v>
      </c>
      <c r="F62" s="22">
        <f>ROUND(110.63655,5)</f>
        <v>110.63655</v>
      </c>
      <c r="G62" s="20"/>
      <c r="H62" s="28"/>
    </row>
    <row r="63" spans="1:8" ht="12.75" customHeight="1">
      <c r="A63" s="30">
        <v>44413</v>
      </c>
      <c r="B63" s="31"/>
      <c r="C63" s="22">
        <f>ROUND(110.39479,5)</f>
        <v>110.39479</v>
      </c>
      <c r="D63" s="22">
        <f>F63</f>
        <v>111.81342</v>
      </c>
      <c r="E63" s="22">
        <f>F63</f>
        <v>111.81342</v>
      </c>
      <c r="F63" s="22">
        <f>ROUND(111.81342,5)</f>
        <v>111.81342</v>
      </c>
      <c r="G63" s="20"/>
      <c r="H63" s="28"/>
    </row>
    <row r="64" spans="1:8" ht="12.75" customHeight="1">
      <c r="A64" s="30">
        <v>44504</v>
      </c>
      <c r="B64" s="31"/>
      <c r="C64" s="22">
        <f>ROUND(110.39479,5)</f>
        <v>110.39479</v>
      </c>
      <c r="D64" s="22">
        <f>F64</f>
        <v>111.95141</v>
      </c>
      <c r="E64" s="22">
        <f>F64</f>
        <v>111.95141</v>
      </c>
      <c r="F64" s="22">
        <f>ROUND(111.95141,5)</f>
        <v>111.95141</v>
      </c>
      <c r="G64" s="20"/>
      <c r="H64" s="28"/>
    </row>
    <row r="65" spans="1:8" ht="12.75" customHeight="1">
      <c r="A65" s="30">
        <v>44595</v>
      </c>
      <c r="B65" s="31"/>
      <c r="C65" s="22">
        <f>ROUND(110.39479,5)</f>
        <v>110.39479</v>
      </c>
      <c r="D65" s="22">
        <f>F65</f>
        <v>113.25483</v>
      </c>
      <c r="E65" s="22">
        <f>F65</f>
        <v>113.25483</v>
      </c>
      <c r="F65" s="22">
        <f>ROUND(113.25483,5)</f>
        <v>113.25483</v>
      </c>
      <c r="G65" s="20"/>
      <c r="H65" s="28"/>
    </row>
    <row r="66" spans="1:8" ht="12.75" customHeight="1">
      <c r="A66" s="30">
        <v>44686</v>
      </c>
      <c r="B66" s="31"/>
      <c r="C66" s="22">
        <f>ROUND(110.39479,5)</f>
        <v>110.39479</v>
      </c>
      <c r="D66" s="22">
        <f>F66</f>
        <v>113.31935</v>
      </c>
      <c r="E66" s="22">
        <f>F66</f>
        <v>113.31935</v>
      </c>
      <c r="F66" s="22">
        <f>ROUND(113.31935,5)</f>
        <v>113.31935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ROUND(9.04,5)</f>
        <v>9.04</v>
      </c>
      <c r="D68" s="22">
        <f>F68</f>
        <v>9.0863</v>
      </c>
      <c r="E68" s="22">
        <f>F68</f>
        <v>9.0863</v>
      </c>
      <c r="F68" s="22">
        <f>ROUND(9.0863,5)</f>
        <v>9.0863</v>
      </c>
      <c r="G68" s="20"/>
      <c r="H68" s="28"/>
    </row>
    <row r="69" spans="1:8" ht="12.75" customHeight="1">
      <c r="A69" s="30">
        <v>44413</v>
      </c>
      <c r="B69" s="31"/>
      <c r="C69" s="22">
        <f>ROUND(9.04,5)</f>
        <v>9.04</v>
      </c>
      <c r="D69" s="22">
        <f>F69</f>
        <v>9.29985</v>
      </c>
      <c r="E69" s="22">
        <f>F69</f>
        <v>9.29985</v>
      </c>
      <c r="F69" s="22">
        <f>ROUND(9.29985,5)</f>
        <v>9.29985</v>
      </c>
      <c r="G69" s="20"/>
      <c r="H69" s="28"/>
    </row>
    <row r="70" spans="1:8" ht="12.75" customHeight="1">
      <c r="A70" s="30">
        <v>44504</v>
      </c>
      <c r="B70" s="31"/>
      <c r="C70" s="22">
        <f>ROUND(9.04,5)</f>
        <v>9.04</v>
      </c>
      <c r="D70" s="22">
        <f>F70</f>
        <v>9.49393</v>
      </c>
      <c r="E70" s="22">
        <f>F70</f>
        <v>9.49393</v>
      </c>
      <c r="F70" s="22">
        <f>ROUND(9.49393,5)</f>
        <v>9.49393</v>
      </c>
      <c r="G70" s="20"/>
      <c r="H70" s="28"/>
    </row>
    <row r="71" spans="1:8" ht="12.75" customHeight="1">
      <c r="A71" s="30">
        <v>44595</v>
      </c>
      <c r="B71" s="31"/>
      <c r="C71" s="22">
        <f>ROUND(9.04,5)</f>
        <v>9.04</v>
      </c>
      <c r="D71" s="22">
        <f>F71</f>
        <v>9.70746</v>
      </c>
      <c r="E71" s="22">
        <f>F71</f>
        <v>9.70746</v>
      </c>
      <c r="F71" s="22">
        <f>ROUND(9.70746,5)</f>
        <v>9.70746</v>
      </c>
      <c r="G71" s="20"/>
      <c r="H71" s="28"/>
    </row>
    <row r="72" spans="1:8" ht="12.75" customHeight="1">
      <c r="A72" s="30">
        <v>44686</v>
      </c>
      <c r="B72" s="31"/>
      <c r="C72" s="22">
        <f>ROUND(9.04,5)</f>
        <v>9.04</v>
      </c>
      <c r="D72" s="22">
        <f>F72</f>
        <v>9.95243</v>
      </c>
      <c r="E72" s="22">
        <f>F72</f>
        <v>9.95243</v>
      </c>
      <c r="F72" s="22">
        <f>ROUND(9.95243,5)</f>
        <v>9.95243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ROUND(9.845,5)</f>
        <v>9.845</v>
      </c>
      <c r="D74" s="22">
        <f>F74</f>
        <v>9.89113</v>
      </c>
      <c r="E74" s="22">
        <f>F74</f>
        <v>9.89113</v>
      </c>
      <c r="F74" s="22">
        <f>ROUND(9.89113,5)</f>
        <v>9.89113</v>
      </c>
      <c r="G74" s="20"/>
      <c r="H74" s="28"/>
    </row>
    <row r="75" spans="1:8" ht="12.75" customHeight="1">
      <c r="A75" s="30">
        <v>44413</v>
      </c>
      <c r="B75" s="31"/>
      <c r="C75" s="22">
        <f>ROUND(9.845,5)</f>
        <v>9.845</v>
      </c>
      <c r="D75" s="22">
        <f>F75</f>
        <v>10.10555</v>
      </c>
      <c r="E75" s="22">
        <f>F75</f>
        <v>10.10555</v>
      </c>
      <c r="F75" s="22">
        <f>ROUND(10.10555,5)</f>
        <v>10.10555</v>
      </c>
      <c r="G75" s="20"/>
      <c r="H75" s="28"/>
    </row>
    <row r="76" spans="1:8" ht="12.75" customHeight="1">
      <c r="A76" s="30">
        <v>44504</v>
      </c>
      <c r="B76" s="31"/>
      <c r="C76" s="22">
        <f>ROUND(9.845,5)</f>
        <v>9.845</v>
      </c>
      <c r="D76" s="22">
        <f>F76</f>
        <v>10.31147</v>
      </c>
      <c r="E76" s="22">
        <f>F76</f>
        <v>10.31147</v>
      </c>
      <c r="F76" s="22">
        <f>ROUND(10.31147,5)</f>
        <v>10.31147</v>
      </c>
      <c r="G76" s="20"/>
      <c r="H76" s="28"/>
    </row>
    <row r="77" spans="1:8" ht="12.75" customHeight="1">
      <c r="A77" s="30">
        <v>44595</v>
      </c>
      <c r="B77" s="31"/>
      <c r="C77" s="22">
        <f>ROUND(9.845,5)</f>
        <v>9.845</v>
      </c>
      <c r="D77" s="22">
        <f>F77</f>
        <v>10.53176</v>
      </c>
      <c r="E77" s="22">
        <f>F77</f>
        <v>10.53176</v>
      </c>
      <c r="F77" s="22">
        <f>ROUND(10.53176,5)</f>
        <v>10.53176</v>
      </c>
      <c r="G77" s="20"/>
      <c r="H77" s="28"/>
    </row>
    <row r="78" spans="1:8" ht="12.75" customHeight="1">
      <c r="A78" s="30">
        <v>44686</v>
      </c>
      <c r="B78" s="31"/>
      <c r="C78" s="22">
        <f>ROUND(9.845,5)</f>
        <v>9.845</v>
      </c>
      <c r="D78" s="22">
        <f>F78</f>
        <v>10.777</v>
      </c>
      <c r="E78" s="22">
        <f>F78</f>
        <v>10.777</v>
      </c>
      <c r="F78" s="22">
        <f>ROUND(10.777,5)</f>
        <v>10.777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ROUND(104.384,5)</f>
        <v>104.384</v>
      </c>
      <c r="D80" s="22">
        <f>F80</f>
        <v>104.61258</v>
      </c>
      <c r="E80" s="22">
        <f>F80</f>
        <v>104.61258</v>
      </c>
      <c r="F80" s="22">
        <f>ROUND(104.61258,5)</f>
        <v>104.61258</v>
      </c>
      <c r="G80" s="20"/>
      <c r="H80" s="28"/>
    </row>
    <row r="81" spans="1:8" ht="12.75" customHeight="1">
      <c r="A81" s="30">
        <v>44413</v>
      </c>
      <c r="B81" s="31"/>
      <c r="C81" s="22">
        <f>ROUND(104.384,5)</f>
        <v>104.384</v>
      </c>
      <c r="D81" s="22">
        <f>F81</f>
        <v>105.72539</v>
      </c>
      <c r="E81" s="22">
        <f>F81</f>
        <v>105.72539</v>
      </c>
      <c r="F81" s="22">
        <f>ROUND(105.72539,5)</f>
        <v>105.72539</v>
      </c>
      <c r="G81" s="20"/>
      <c r="H81" s="28"/>
    </row>
    <row r="82" spans="1:8" ht="12.75" customHeight="1">
      <c r="A82" s="30">
        <v>44504</v>
      </c>
      <c r="B82" s="31"/>
      <c r="C82" s="22">
        <f>ROUND(104.384,5)</f>
        <v>104.384</v>
      </c>
      <c r="D82" s="22">
        <f>F82</f>
        <v>105.71925</v>
      </c>
      <c r="E82" s="22">
        <f>F82</f>
        <v>105.71925</v>
      </c>
      <c r="F82" s="22">
        <f>ROUND(105.71925,5)</f>
        <v>105.71925</v>
      </c>
      <c r="G82" s="20"/>
      <c r="H82" s="28"/>
    </row>
    <row r="83" spans="1:8" ht="12.75" customHeight="1">
      <c r="A83" s="30">
        <v>44595</v>
      </c>
      <c r="B83" s="31"/>
      <c r="C83" s="22">
        <f>ROUND(104.384,5)</f>
        <v>104.384</v>
      </c>
      <c r="D83" s="22">
        <f>F83</f>
        <v>106.95013</v>
      </c>
      <c r="E83" s="22">
        <f>F83</f>
        <v>106.95013</v>
      </c>
      <c r="F83" s="22">
        <f>ROUND(106.95013,5)</f>
        <v>106.95013</v>
      </c>
      <c r="G83" s="20"/>
      <c r="H83" s="28"/>
    </row>
    <row r="84" spans="1:8" ht="12.75" customHeight="1">
      <c r="A84" s="30">
        <v>44686</v>
      </c>
      <c r="B84" s="31"/>
      <c r="C84" s="22">
        <f>ROUND(104.384,5)</f>
        <v>104.384</v>
      </c>
      <c r="D84" s="22">
        <f>F84</f>
        <v>106.866</v>
      </c>
      <c r="E84" s="22">
        <f>F84</f>
        <v>106.866</v>
      </c>
      <c r="F84" s="22">
        <f>ROUND(106.866,5)</f>
        <v>106.866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ROUND(10.665,5)</f>
        <v>10.665</v>
      </c>
      <c r="D86" s="22">
        <f>F86</f>
        <v>10.71198</v>
      </c>
      <c r="E86" s="22">
        <f>F86</f>
        <v>10.71198</v>
      </c>
      <c r="F86" s="22">
        <f>ROUND(10.71198,5)</f>
        <v>10.71198</v>
      </c>
      <c r="G86" s="20"/>
      <c r="H86" s="28"/>
    </row>
    <row r="87" spans="1:8" ht="12.75" customHeight="1">
      <c r="A87" s="30">
        <v>44413</v>
      </c>
      <c r="B87" s="31"/>
      <c r="C87" s="22">
        <f>ROUND(10.665,5)</f>
        <v>10.665</v>
      </c>
      <c r="D87" s="22">
        <f>F87</f>
        <v>10.92888</v>
      </c>
      <c r="E87" s="22">
        <f>F87</f>
        <v>10.92888</v>
      </c>
      <c r="F87" s="22">
        <f>ROUND(10.92888,5)</f>
        <v>10.92888</v>
      </c>
      <c r="G87" s="20"/>
      <c r="H87" s="28"/>
    </row>
    <row r="88" spans="1:8" ht="12.75" customHeight="1">
      <c r="A88" s="30">
        <v>44504</v>
      </c>
      <c r="B88" s="31"/>
      <c r="C88" s="22">
        <f>ROUND(10.665,5)</f>
        <v>10.665</v>
      </c>
      <c r="D88" s="22">
        <f>F88</f>
        <v>11.1268</v>
      </c>
      <c r="E88" s="22">
        <f>F88</f>
        <v>11.1268</v>
      </c>
      <c r="F88" s="22">
        <f>ROUND(11.1268,5)</f>
        <v>11.1268</v>
      </c>
      <c r="G88" s="20"/>
      <c r="H88" s="28"/>
    </row>
    <row r="89" spans="1:8" ht="12.75" customHeight="1">
      <c r="A89" s="30">
        <v>44595</v>
      </c>
      <c r="B89" s="31"/>
      <c r="C89" s="22">
        <f>ROUND(10.665,5)</f>
        <v>10.665</v>
      </c>
      <c r="D89" s="22">
        <f>F89</f>
        <v>11.34105</v>
      </c>
      <c r="E89" s="22">
        <f>F89</f>
        <v>11.34105</v>
      </c>
      <c r="F89" s="22">
        <f>ROUND(11.34105,5)</f>
        <v>11.34105</v>
      </c>
      <c r="G89" s="20"/>
      <c r="H89" s="28"/>
    </row>
    <row r="90" spans="1:8" ht="12.75" customHeight="1">
      <c r="A90" s="30">
        <v>44686</v>
      </c>
      <c r="B90" s="31"/>
      <c r="C90" s="22">
        <f>ROUND(10.665,5)</f>
        <v>10.665</v>
      </c>
      <c r="D90" s="22">
        <f>F90</f>
        <v>11.57692</v>
      </c>
      <c r="E90" s="22">
        <f>F90</f>
        <v>11.57692</v>
      </c>
      <c r="F90" s="22">
        <f>ROUND(11.57692,5)</f>
        <v>11.57692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ROUND(4.08,5)</f>
        <v>4.08</v>
      </c>
      <c r="D92" s="22">
        <f>F92</f>
        <v>119.02185</v>
      </c>
      <c r="E92" s="22">
        <f>F92</f>
        <v>119.02185</v>
      </c>
      <c r="F92" s="22">
        <f>ROUND(119.02185,5)</f>
        <v>119.02185</v>
      </c>
      <c r="G92" s="20"/>
      <c r="H92" s="28"/>
    </row>
    <row r="93" spans="1:8" ht="12.75" customHeight="1">
      <c r="A93" s="30">
        <v>44413</v>
      </c>
      <c r="B93" s="31"/>
      <c r="C93" s="22">
        <f>ROUND(4.08,5)</f>
        <v>4.08</v>
      </c>
      <c r="D93" s="22">
        <f>F93</f>
        <v>118.57117</v>
      </c>
      <c r="E93" s="22">
        <f>F93</f>
        <v>118.57117</v>
      </c>
      <c r="F93" s="22">
        <f>ROUND(118.57117,5)</f>
        <v>118.57117</v>
      </c>
      <c r="G93" s="20"/>
      <c r="H93" s="28"/>
    </row>
    <row r="94" spans="1:8" ht="12.75" customHeight="1">
      <c r="A94" s="30">
        <v>44504</v>
      </c>
      <c r="B94" s="31"/>
      <c r="C94" s="22">
        <f>ROUND(4.08,5)</f>
        <v>4.08</v>
      </c>
      <c r="D94" s="22">
        <f>F94</f>
        <v>119.93463</v>
      </c>
      <c r="E94" s="22">
        <f>F94</f>
        <v>119.93463</v>
      </c>
      <c r="F94" s="22">
        <f>ROUND(119.93463,5)</f>
        <v>119.93463</v>
      </c>
      <c r="G94" s="20"/>
      <c r="H94" s="28"/>
    </row>
    <row r="95" spans="1:8" ht="12.75" customHeight="1">
      <c r="A95" s="30">
        <v>44595</v>
      </c>
      <c r="B95" s="31"/>
      <c r="C95" s="22">
        <f>ROUND(4.08,5)</f>
        <v>4.08</v>
      </c>
      <c r="D95" s="22">
        <f>F95</f>
        <v>119.58377</v>
      </c>
      <c r="E95" s="22">
        <f>F95</f>
        <v>119.58377</v>
      </c>
      <c r="F95" s="22">
        <f>ROUND(119.58377,5)</f>
        <v>119.58377</v>
      </c>
      <c r="G95" s="20"/>
      <c r="H95" s="28"/>
    </row>
    <row r="96" spans="1:8" ht="12.75" customHeight="1">
      <c r="A96" s="30">
        <v>44686</v>
      </c>
      <c r="B96" s="31"/>
      <c r="C96" s="22">
        <f>ROUND(4.08,5)</f>
        <v>4.08</v>
      </c>
      <c r="D96" s="22">
        <f>F96</f>
        <v>120.88774</v>
      </c>
      <c r="E96" s="22">
        <f>F96</f>
        <v>120.88774</v>
      </c>
      <c r="F96" s="22">
        <f>ROUND(120.88774,5)</f>
        <v>120.88774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ROUND(10.815,5)</f>
        <v>10.815</v>
      </c>
      <c r="D98" s="22">
        <f>F98</f>
        <v>10.86113</v>
      </c>
      <c r="E98" s="22">
        <f>F98</f>
        <v>10.86113</v>
      </c>
      <c r="F98" s="22">
        <f>ROUND(10.86113,5)</f>
        <v>10.86113</v>
      </c>
      <c r="G98" s="20"/>
      <c r="H98" s="28"/>
    </row>
    <row r="99" spans="1:8" ht="12.75" customHeight="1">
      <c r="A99" s="30">
        <v>44413</v>
      </c>
      <c r="B99" s="31"/>
      <c r="C99" s="22">
        <f>ROUND(10.815,5)</f>
        <v>10.815</v>
      </c>
      <c r="D99" s="22">
        <f>F99</f>
        <v>11.07407</v>
      </c>
      <c r="E99" s="22">
        <f>F99</f>
        <v>11.07407</v>
      </c>
      <c r="F99" s="22">
        <f>ROUND(11.07407,5)</f>
        <v>11.07407</v>
      </c>
      <c r="G99" s="20"/>
      <c r="H99" s="28"/>
    </row>
    <row r="100" spans="1:8" ht="12.75" customHeight="1">
      <c r="A100" s="30">
        <v>44504</v>
      </c>
      <c r="B100" s="31"/>
      <c r="C100" s="22">
        <f>ROUND(10.815,5)</f>
        <v>10.815</v>
      </c>
      <c r="D100" s="22">
        <f>F100</f>
        <v>11.26824</v>
      </c>
      <c r="E100" s="22">
        <f>F100</f>
        <v>11.26824</v>
      </c>
      <c r="F100" s="22">
        <f>ROUND(11.26824,5)</f>
        <v>11.26824</v>
      </c>
      <c r="G100" s="20"/>
      <c r="H100" s="28"/>
    </row>
    <row r="101" spans="1:8" ht="12.75" customHeight="1">
      <c r="A101" s="30">
        <v>44595</v>
      </c>
      <c r="B101" s="31"/>
      <c r="C101" s="22">
        <f>ROUND(10.815,5)</f>
        <v>10.815</v>
      </c>
      <c r="D101" s="22">
        <f>F101</f>
        <v>11.47822</v>
      </c>
      <c r="E101" s="22">
        <f>F101</f>
        <v>11.47822</v>
      </c>
      <c r="F101" s="22">
        <f>ROUND(11.47822,5)</f>
        <v>11.47822</v>
      </c>
      <c r="G101" s="20"/>
      <c r="H101" s="28"/>
    </row>
    <row r="102" spans="1:8" ht="12.75" customHeight="1">
      <c r="A102" s="30">
        <v>44686</v>
      </c>
      <c r="B102" s="31"/>
      <c r="C102" s="22">
        <f>ROUND(10.815,5)</f>
        <v>10.815</v>
      </c>
      <c r="D102" s="22">
        <f>F102</f>
        <v>11.70856</v>
      </c>
      <c r="E102" s="22">
        <f>F102</f>
        <v>11.70856</v>
      </c>
      <c r="F102" s="22">
        <f>ROUND(11.70856,5)</f>
        <v>11.70856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ROUND(10.865,5)</f>
        <v>10.865</v>
      </c>
      <c r="D104" s="22">
        <f>F104</f>
        <v>10.90919</v>
      </c>
      <c r="E104" s="22">
        <f>F104</f>
        <v>10.90919</v>
      </c>
      <c r="F104" s="22">
        <f>ROUND(10.90919,5)</f>
        <v>10.90919</v>
      </c>
      <c r="G104" s="20"/>
      <c r="H104" s="28"/>
    </row>
    <row r="105" spans="1:8" ht="12.75" customHeight="1">
      <c r="A105" s="30">
        <v>44413</v>
      </c>
      <c r="B105" s="31"/>
      <c r="C105" s="22">
        <f>ROUND(10.865,5)</f>
        <v>10.865</v>
      </c>
      <c r="D105" s="22">
        <f>F105</f>
        <v>11.11304</v>
      </c>
      <c r="E105" s="22">
        <f>F105</f>
        <v>11.11304</v>
      </c>
      <c r="F105" s="22">
        <f>ROUND(11.11304,5)</f>
        <v>11.11304</v>
      </c>
      <c r="G105" s="20"/>
      <c r="H105" s="28"/>
    </row>
    <row r="106" spans="1:8" ht="12.75" customHeight="1">
      <c r="A106" s="30">
        <v>44504</v>
      </c>
      <c r="B106" s="31"/>
      <c r="C106" s="22">
        <f>ROUND(10.865,5)</f>
        <v>10.865</v>
      </c>
      <c r="D106" s="22">
        <f>F106</f>
        <v>11.29867</v>
      </c>
      <c r="E106" s="22">
        <f>F106</f>
        <v>11.29867</v>
      </c>
      <c r="F106" s="22">
        <f>ROUND(11.29867,5)</f>
        <v>11.29867</v>
      </c>
      <c r="G106" s="20"/>
      <c r="H106" s="28"/>
    </row>
    <row r="107" spans="1:8" ht="12.75" customHeight="1">
      <c r="A107" s="30">
        <v>44595</v>
      </c>
      <c r="B107" s="31"/>
      <c r="C107" s="22">
        <f>ROUND(10.865,5)</f>
        <v>10.865</v>
      </c>
      <c r="D107" s="22">
        <f>F107</f>
        <v>11.49913</v>
      </c>
      <c r="E107" s="22">
        <f>F107</f>
        <v>11.49913</v>
      </c>
      <c r="F107" s="22">
        <f>ROUND(11.49913,5)</f>
        <v>11.49913</v>
      </c>
      <c r="G107" s="20"/>
      <c r="H107" s="28"/>
    </row>
    <row r="108" spans="1:8" ht="12.75" customHeight="1">
      <c r="A108" s="30">
        <v>44686</v>
      </c>
      <c r="B108" s="31"/>
      <c r="C108" s="22">
        <f>ROUND(10.865,5)</f>
        <v>10.865</v>
      </c>
      <c r="D108" s="22">
        <f>F108</f>
        <v>11.71859</v>
      </c>
      <c r="E108" s="22">
        <f>F108</f>
        <v>11.71859</v>
      </c>
      <c r="F108" s="22">
        <f>ROUND(11.71859,5)</f>
        <v>11.71859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ROUND(106.74752,5)</f>
        <v>106.74752</v>
      </c>
      <c r="D110" s="22">
        <f>F110</f>
        <v>106.98127</v>
      </c>
      <c r="E110" s="22">
        <f>F110</f>
        <v>106.98127</v>
      </c>
      <c r="F110" s="22">
        <f>ROUND(106.98127,5)</f>
        <v>106.98127</v>
      </c>
      <c r="G110" s="20"/>
      <c r="H110" s="28"/>
    </row>
    <row r="111" spans="1:8" ht="12.75" customHeight="1">
      <c r="A111" s="30">
        <v>44413</v>
      </c>
      <c r="B111" s="31"/>
      <c r="C111" s="22">
        <f>ROUND(106.74752,5)</f>
        <v>106.74752</v>
      </c>
      <c r="D111" s="22">
        <f>F111</f>
        <v>108.11934</v>
      </c>
      <c r="E111" s="22">
        <f>F111</f>
        <v>108.11934</v>
      </c>
      <c r="F111" s="22">
        <f>ROUND(108.11934,5)</f>
        <v>108.11934</v>
      </c>
      <c r="G111" s="20"/>
      <c r="H111" s="28"/>
    </row>
    <row r="112" spans="1:8" ht="12.75" customHeight="1">
      <c r="A112" s="30">
        <v>44504</v>
      </c>
      <c r="B112" s="31"/>
      <c r="C112" s="22">
        <f>ROUND(106.74752,5)</f>
        <v>106.74752</v>
      </c>
      <c r="D112" s="22">
        <f>F112</f>
        <v>107.55947</v>
      </c>
      <c r="E112" s="22">
        <f>F112</f>
        <v>107.55947</v>
      </c>
      <c r="F112" s="22">
        <f>ROUND(107.55947,5)</f>
        <v>107.55947</v>
      </c>
      <c r="G112" s="20"/>
      <c r="H112" s="28"/>
    </row>
    <row r="113" spans="1:8" ht="12.75" customHeight="1">
      <c r="A113" s="30">
        <v>44595</v>
      </c>
      <c r="B113" s="31"/>
      <c r="C113" s="22">
        <f>ROUND(106.74752,5)</f>
        <v>106.74752</v>
      </c>
      <c r="D113" s="22">
        <f>F113</f>
        <v>108.81209</v>
      </c>
      <c r="E113" s="22">
        <f>F113</f>
        <v>108.81209</v>
      </c>
      <c r="F113" s="22">
        <f>ROUND(108.81209,5)</f>
        <v>108.81209</v>
      </c>
      <c r="G113" s="20"/>
      <c r="H113" s="28"/>
    </row>
    <row r="114" spans="1:8" ht="12.75" customHeight="1">
      <c r="A114" s="30">
        <v>44686</v>
      </c>
      <c r="B114" s="31"/>
      <c r="C114" s="22">
        <f>ROUND(106.74752,5)</f>
        <v>106.74752</v>
      </c>
      <c r="D114" s="22">
        <f>F114</f>
        <v>108.15881</v>
      </c>
      <c r="E114" s="22">
        <f>F114</f>
        <v>108.15881</v>
      </c>
      <c r="F114" s="22">
        <f>ROUND(108.15881,5)</f>
        <v>108.15881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ROUND(4.1,5)</f>
        <v>4.1</v>
      </c>
      <c r="D116" s="22">
        <f>F116</f>
        <v>111.35459</v>
      </c>
      <c r="E116" s="22">
        <f>F116</f>
        <v>111.35459</v>
      </c>
      <c r="F116" s="22">
        <f>ROUND(111.35459,5)</f>
        <v>111.35459</v>
      </c>
      <c r="G116" s="20"/>
      <c r="H116" s="28"/>
    </row>
    <row r="117" spans="1:8" ht="12.75" customHeight="1">
      <c r="A117" s="30">
        <v>44413</v>
      </c>
      <c r="B117" s="31"/>
      <c r="C117" s="22">
        <f>ROUND(4.1,5)</f>
        <v>4.1</v>
      </c>
      <c r="D117" s="22">
        <f>F117</f>
        <v>110.61709</v>
      </c>
      <c r="E117" s="22">
        <f>F117</f>
        <v>110.61709</v>
      </c>
      <c r="F117" s="22">
        <f>ROUND(110.61709,5)</f>
        <v>110.61709</v>
      </c>
      <c r="G117" s="20"/>
      <c r="H117" s="28"/>
    </row>
    <row r="118" spans="1:8" ht="12.75" customHeight="1">
      <c r="A118" s="30">
        <v>44504</v>
      </c>
      <c r="B118" s="31"/>
      <c r="C118" s="22">
        <f>ROUND(4.1,5)</f>
        <v>4.1</v>
      </c>
      <c r="D118" s="22">
        <f>F118</f>
        <v>111.88878</v>
      </c>
      <c r="E118" s="22">
        <f>F118</f>
        <v>111.88878</v>
      </c>
      <c r="F118" s="22">
        <f>ROUND(111.88878,5)</f>
        <v>111.88878</v>
      </c>
      <c r="G118" s="20"/>
      <c r="H118" s="28"/>
    </row>
    <row r="119" spans="1:8" ht="12.75" customHeight="1">
      <c r="A119" s="30">
        <v>44595</v>
      </c>
      <c r="B119" s="31"/>
      <c r="C119" s="22">
        <f>ROUND(4.1,5)</f>
        <v>4.1</v>
      </c>
      <c r="D119" s="22">
        <f>F119</f>
        <v>111.24942</v>
      </c>
      <c r="E119" s="22">
        <f>F119</f>
        <v>111.24942</v>
      </c>
      <c r="F119" s="22">
        <f>ROUND(111.24942,5)</f>
        <v>111.24942</v>
      </c>
      <c r="G119" s="20"/>
      <c r="H119" s="28"/>
    </row>
    <row r="120" spans="1:8" ht="12.75" customHeight="1">
      <c r="A120" s="30">
        <v>44686</v>
      </c>
      <c r="B120" s="31"/>
      <c r="C120" s="22">
        <f>ROUND(4.1,5)</f>
        <v>4.1</v>
      </c>
      <c r="D120" s="22">
        <f>F120</f>
        <v>112.46257</v>
      </c>
      <c r="E120" s="22">
        <f>F120</f>
        <v>112.46257</v>
      </c>
      <c r="F120" s="22">
        <f>ROUND(112.46257,5)</f>
        <v>112.46257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ROUND(3.93,5)</f>
        <v>3.93</v>
      </c>
      <c r="D122" s="22">
        <f>F122</f>
        <v>141.23626</v>
      </c>
      <c r="E122" s="22">
        <f>F122</f>
        <v>141.23626</v>
      </c>
      <c r="F122" s="22">
        <f>ROUND(141.23626,5)</f>
        <v>141.23626</v>
      </c>
      <c r="G122" s="20"/>
      <c r="H122" s="28"/>
    </row>
    <row r="123" spans="1:8" ht="12.75" customHeight="1">
      <c r="A123" s="30">
        <v>44413</v>
      </c>
      <c r="B123" s="31"/>
      <c r="C123" s="22">
        <f>ROUND(3.93,5)</f>
        <v>3.93</v>
      </c>
      <c r="D123" s="22">
        <f>F123</f>
        <v>142.73869</v>
      </c>
      <c r="E123" s="22">
        <f>F123</f>
        <v>142.73869</v>
      </c>
      <c r="F123" s="22">
        <f>ROUND(142.73869,5)</f>
        <v>142.73869</v>
      </c>
      <c r="G123" s="20"/>
      <c r="H123" s="28"/>
    </row>
    <row r="124" spans="1:8" ht="12.75" customHeight="1">
      <c r="A124" s="30">
        <v>44504</v>
      </c>
      <c r="B124" s="31"/>
      <c r="C124" s="22">
        <f>ROUND(3.93,5)</f>
        <v>3.93</v>
      </c>
      <c r="D124" s="22">
        <f>F124</f>
        <v>142.37758</v>
      </c>
      <c r="E124" s="22">
        <f>F124</f>
        <v>142.37758</v>
      </c>
      <c r="F124" s="22">
        <f>ROUND(142.37758,5)</f>
        <v>142.37758</v>
      </c>
      <c r="G124" s="20"/>
      <c r="H124" s="28"/>
    </row>
    <row r="125" spans="1:8" ht="12.75" customHeight="1">
      <c r="A125" s="30">
        <v>44595</v>
      </c>
      <c r="B125" s="31"/>
      <c r="C125" s="22">
        <f>ROUND(3.93,5)</f>
        <v>3.93</v>
      </c>
      <c r="D125" s="22">
        <f>F125</f>
        <v>144.03563</v>
      </c>
      <c r="E125" s="22">
        <f>F125</f>
        <v>144.03563</v>
      </c>
      <c r="F125" s="22">
        <f>ROUND(144.03563,5)</f>
        <v>144.03563</v>
      </c>
      <c r="G125" s="20"/>
      <c r="H125" s="28"/>
    </row>
    <row r="126" spans="1:8" ht="12.75" customHeight="1">
      <c r="A126" s="30">
        <v>44686</v>
      </c>
      <c r="B126" s="31"/>
      <c r="C126" s="22">
        <f>ROUND(3.93,5)</f>
        <v>3.93</v>
      </c>
      <c r="D126" s="22">
        <f>F126</f>
        <v>143.58251</v>
      </c>
      <c r="E126" s="22">
        <f>F126</f>
        <v>143.58251</v>
      </c>
      <c r="F126" s="22">
        <f>ROUND(143.58251,5)</f>
        <v>143.58251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ROUND(11.36,5)</f>
        <v>11.36</v>
      </c>
      <c r="D128" s="22">
        <f>F128</f>
        <v>11.41424</v>
      </c>
      <c r="E128" s="22">
        <f>F128</f>
        <v>11.41424</v>
      </c>
      <c r="F128" s="22">
        <f>ROUND(11.41424,5)</f>
        <v>11.41424</v>
      </c>
      <c r="G128" s="20"/>
      <c r="H128" s="28"/>
    </row>
    <row r="129" spans="1:8" ht="12.75" customHeight="1">
      <c r="A129" s="30">
        <v>44413</v>
      </c>
      <c r="B129" s="31"/>
      <c r="C129" s="22">
        <f>ROUND(11.36,5)</f>
        <v>11.36</v>
      </c>
      <c r="D129" s="22">
        <f>F129</f>
        <v>11.66789</v>
      </c>
      <c r="E129" s="22">
        <f>F129</f>
        <v>11.66789</v>
      </c>
      <c r="F129" s="22">
        <f>ROUND(11.66789,5)</f>
        <v>11.66789</v>
      </c>
      <c r="G129" s="20"/>
      <c r="H129" s="28"/>
    </row>
    <row r="130" spans="1:8" ht="12.75" customHeight="1">
      <c r="A130" s="30">
        <v>44504</v>
      </c>
      <c r="B130" s="31"/>
      <c r="C130" s="22">
        <f>ROUND(11.36,5)</f>
        <v>11.36</v>
      </c>
      <c r="D130" s="22">
        <f>F130</f>
        <v>11.9155</v>
      </c>
      <c r="E130" s="22">
        <f>F130</f>
        <v>11.9155</v>
      </c>
      <c r="F130" s="22">
        <f>ROUND(11.9155,5)</f>
        <v>11.9155</v>
      </c>
      <c r="G130" s="20"/>
      <c r="H130" s="28"/>
    </row>
    <row r="131" spans="1:8" ht="12.75" customHeight="1">
      <c r="A131" s="30">
        <v>44595</v>
      </c>
      <c r="B131" s="31"/>
      <c r="C131" s="22">
        <f>ROUND(11.36,5)</f>
        <v>11.36</v>
      </c>
      <c r="D131" s="22">
        <f>F131</f>
        <v>12.18339</v>
      </c>
      <c r="E131" s="22">
        <f>F131</f>
        <v>12.18339</v>
      </c>
      <c r="F131" s="22">
        <f>ROUND(12.18339,5)</f>
        <v>12.18339</v>
      </c>
      <c r="G131" s="20"/>
      <c r="H131" s="28"/>
    </row>
    <row r="132" spans="1:8" ht="12.75" customHeight="1">
      <c r="A132" s="30">
        <v>44686</v>
      </c>
      <c r="B132" s="31"/>
      <c r="C132" s="22">
        <f>ROUND(11.36,5)</f>
        <v>11.36</v>
      </c>
      <c r="D132" s="22">
        <f>F132</f>
        <v>12.47164</v>
      </c>
      <c r="E132" s="22">
        <f>F132</f>
        <v>12.47164</v>
      </c>
      <c r="F132" s="22">
        <f>ROUND(12.47164,5)</f>
        <v>12.47164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ROUND(11.815,5)</f>
        <v>11.815</v>
      </c>
      <c r="D134" s="22">
        <f>F134</f>
        <v>11.86576</v>
      </c>
      <c r="E134" s="22">
        <f>F134</f>
        <v>11.86576</v>
      </c>
      <c r="F134" s="22">
        <f>ROUND(11.86576,5)</f>
        <v>11.86576</v>
      </c>
      <c r="G134" s="20"/>
      <c r="H134" s="28"/>
    </row>
    <row r="135" spans="1:8" ht="12.75" customHeight="1">
      <c r="A135" s="30">
        <v>44413</v>
      </c>
      <c r="B135" s="31"/>
      <c r="C135" s="22">
        <f>ROUND(11.815,5)</f>
        <v>11.815</v>
      </c>
      <c r="D135" s="22">
        <f>F135</f>
        <v>12.10278</v>
      </c>
      <c r="E135" s="22">
        <f>F135</f>
        <v>12.10278</v>
      </c>
      <c r="F135" s="22">
        <f>ROUND(12.10278,5)</f>
        <v>12.10278</v>
      </c>
      <c r="G135" s="20"/>
      <c r="H135" s="28"/>
    </row>
    <row r="136" spans="1:8" ht="12.75" customHeight="1">
      <c r="A136" s="30">
        <v>44504</v>
      </c>
      <c r="B136" s="31"/>
      <c r="C136" s="22">
        <f>ROUND(11.815,5)</f>
        <v>11.815</v>
      </c>
      <c r="D136" s="22">
        <f>F136</f>
        <v>12.33606</v>
      </c>
      <c r="E136" s="22">
        <f>F136</f>
        <v>12.33606</v>
      </c>
      <c r="F136" s="22">
        <f>ROUND(12.33606,5)</f>
        <v>12.33606</v>
      </c>
      <c r="G136" s="20"/>
      <c r="H136" s="28"/>
    </row>
    <row r="137" spans="1:8" ht="12.75" customHeight="1">
      <c r="A137" s="30">
        <v>44595</v>
      </c>
      <c r="B137" s="31"/>
      <c r="C137" s="22">
        <f>ROUND(11.815,5)</f>
        <v>11.815</v>
      </c>
      <c r="D137" s="22">
        <f>F137</f>
        <v>12.5796</v>
      </c>
      <c r="E137" s="22">
        <f>F137</f>
        <v>12.5796</v>
      </c>
      <c r="F137" s="22">
        <f>ROUND(12.5796,5)</f>
        <v>12.5796</v>
      </c>
      <c r="G137" s="20"/>
      <c r="H137" s="28"/>
    </row>
    <row r="138" spans="1:8" ht="12.75" customHeight="1">
      <c r="A138" s="30">
        <v>44686</v>
      </c>
      <c r="B138" s="31"/>
      <c r="C138" s="22">
        <f>ROUND(11.815,5)</f>
        <v>11.815</v>
      </c>
      <c r="D138" s="22">
        <f>F138</f>
        <v>12.85018</v>
      </c>
      <c r="E138" s="22">
        <f>F138</f>
        <v>12.85018</v>
      </c>
      <c r="F138" s="22">
        <f>ROUND(12.85018,5)</f>
        <v>12.85018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ROUND(4.875,5)</f>
        <v>4.875</v>
      </c>
      <c r="D140" s="22">
        <f>F140</f>
        <v>4.90423</v>
      </c>
      <c r="E140" s="22">
        <f>F140</f>
        <v>4.90423</v>
      </c>
      <c r="F140" s="22">
        <f>ROUND(4.90423,5)</f>
        <v>4.90423</v>
      </c>
      <c r="G140" s="20"/>
      <c r="H140" s="28"/>
    </row>
    <row r="141" spans="1:8" ht="12.75" customHeight="1">
      <c r="A141" s="30">
        <v>44413</v>
      </c>
      <c r="B141" s="31"/>
      <c r="C141" s="22">
        <f>ROUND(4.875,5)</f>
        <v>4.875</v>
      </c>
      <c r="D141" s="22">
        <f>F141</f>
        <v>5.0302</v>
      </c>
      <c r="E141" s="22">
        <f>F141</f>
        <v>5.0302</v>
      </c>
      <c r="F141" s="22">
        <f>ROUND(5.0302,5)</f>
        <v>5.0302</v>
      </c>
      <c r="G141" s="20"/>
      <c r="H141" s="28"/>
    </row>
    <row r="142" spans="1:8" ht="12.75" customHeight="1">
      <c r="A142" s="30">
        <v>44504</v>
      </c>
      <c r="B142" s="31"/>
      <c r="C142" s="22">
        <f>ROUND(4.875,5)</f>
        <v>4.875</v>
      </c>
      <c r="D142" s="22">
        <f>F142</f>
        <v>5.12106</v>
      </c>
      <c r="E142" s="22">
        <f>F142</f>
        <v>5.12106</v>
      </c>
      <c r="F142" s="22">
        <f>ROUND(5.12106,5)</f>
        <v>5.12106</v>
      </c>
      <c r="G142" s="20"/>
      <c r="H142" s="28"/>
    </row>
    <row r="143" spans="1:8" ht="12.75" customHeight="1">
      <c r="A143" s="30">
        <v>44595</v>
      </c>
      <c r="B143" s="31"/>
      <c r="C143" s="22">
        <f>ROUND(4.875,5)</f>
        <v>4.875</v>
      </c>
      <c r="D143" s="22">
        <f>F143</f>
        <v>5.26087</v>
      </c>
      <c r="E143" s="22">
        <f>F143</f>
        <v>5.26087</v>
      </c>
      <c r="F143" s="22">
        <f>ROUND(5.26087,5)</f>
        <v>5.26087</v>
      </c>
      <c r="G143" s="20"/>
      <c r="H143" s="28"/>
    </row>
    <row r="144" spans="1:8" ht="12.75" customHeight="1">
      <c r="A144" s="30">
        <v>44686</v>
      </c>
      <c r="B144" s="31"/>
      <c r="C144" s="22">
        <f>ROUND(4.875,5)</f>
        <v>4.875</v>
      </c>
      <c r="D144" s="22">
        <f>F144</f>
        <v>5.56074</v>
      </c>
      <c r="E144" s="22">
        <f>F144</f>
        <v>5.56074</v>
      </c>
      <c r="F144" s="22">
        <f>ROUND(5.56074,5)</f>
        <v>5.56074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ROUND(10.48,5)</f>
        <v>10.48</v>
      </c>
      <c r="D146" s="22">
        <f>F146</f>
        <v>10.52672</v>
      </c>
      <c r="E146" s="22">
        <f>F146</f>
        <v>10.52672</v>
      </c>
      <c r="F146" s="22">
        <f>ROUND(10.52672,5)</f>
        <v>10.52672</v>
      </c>
      <c r="G146" s="20"/>
      <c r="H146" s="28"/>
    </row>
    <row r="147" spans="1:8" ht="12.75" customHeight="1">
      <c r="A147" s="30">
        <v>44413</v>
      </c>
      <c r="B147" s="31"/>
      <c r="C147" s="22">
        <f>ROUND(10.48,5)</f>
        <v>10.48</v>
      </c>
      <c r="D147" s="22">
        <f>F147</f>
        <v>10.74407</v>
      </c>
      <c r="E147" s="22">
        <f>F147</f>
        <v>10.74407</v>
      </c>
      <c r="F147" s="22">
        <f>ROUND(10.74407,5)</f>
        <v>10.74407</v>
      </c>
      <c r="G147" s="20"/>
      <c r="H147" s="28"/>
    </row>
    <row r="148" spans="1:8" ht="12.75" customHeight="1">
      <c r="A148" s="30">
        <v>44504</v>
      </c>
      <c r="B148" s="31"/>
      <c r="C148" s="22">
        <f>ROUND(10.48,5)</f>
        <v>10.48</v>
      </c>
      <c r="D148" s="22">
        <f>F148</f>
        <v>10.95319</v>
      </c>
      <c r="E148" s="22">
        <f>F148</f>
        <v>10.95319</v>
      </c>
      <c r="F148" s="22">
        <f>ROUND(10.95319,5)</f>
        <v>10.95319</v>
      </c>
      <c r="G148" s="20"/>
      <c r="H148" s="28"/>
    </row>
    <row r="149" spans="1:8" ht="12.75" customHeight="1">
      <c r="A149" s="30">
        <v>44595</v>
      </c>
      <c r="B149" s="31"/>
      <c r="C149" s="22">
        <f>ROUND(10.48,5)</f>
        <v>10.48</v>
      </c>
      <c r="D149" s="22">
        <f>F149</f>
        <v>11.1797</v>
      </c>
      <c r="E149" s="22">
        <f>F149</f>
        <v>11.1797</v>
      </c>
      <c r="F149" s="22">
        <f>ROUND(11.1797,5)</f>
        <v>11.1797</v>
      </c>
      <c r="G149" s="20"/>
      <c r="H149" s="28"/>
    </row>
    <row r="150" spans="1:8" ht="12.75" customHeight="1">
      <c r="A150" s="30">
        <v>44686</v>
      </c>
      <c r="B150" s="31"/>
      <c r="C150" s="22">
        <f>ROUND(10.48,5)</f>
        <v>10.48</v>
      </c>
      <c r="D150" s="22">
        <f>F150</f>
        <v>11.42055</v>
      </c>
      <c r="E150" s="22">
        <f>F150</f>
        <v>11.42055</v>
      </c>
      <c r="F150" s="22">
        <f>ROUND(11.42055,5)</f>
        <v>11.42055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ROUND(7.145,5)</f>
        <v>7.145</v>
      </c>
      <c r="D152" s="22">
        <f>F152</f>
        <v>7.1863</v>
      </c>
      <c r="E152" s="22">
        <f>F152</f>
        <v>7.1863</v>
      </c>
      <c r="F152" s="22">
        <f>ROUND(7.1863,5)</f>
        <v>7.1863</v>
      </c>
      <c r="G152" s="20"/>
      <c r="H152" s="28"/>
    </row>
    <row r="153" spans="1:8" ht="12.75" customHeight="1">
      <c r="A153" s="30">
        <v>44413</v>
      </c>
      <c r="B153" s="31"/>
      <c r="C153" s="22">
        <f>ROUND(7.145,5)</f>
        <v>7.145</v>
      </c>
      <c r="D153" s="22">
        <f>F153</f>
        <v>7.37132</v>
      </c>
      <c r="E153" s="22">
        <f>F153</f>
        <v>7.37132</v>
      </c>
      <c r="F153" s="22">
        <f>ROUND(7.37132,5)</f>
        <v>7.37132</v>
      </c>
      <c r="G153" s="20"/>
      <c r="H153" s="28"/>
    </row>
    <row r="154" spans="1:8" ht="12.75" customHeight="1">
      <c r="A154" s="30">
        <v>44504</v>
      </c>
      <c r="B154" s="31"/>
      <c r="C154" s="22">
        <f>ROUND(7.145,5)</f>
        <v>7.145</v>
      </c>
      <c r="D154" s="22">
        <f>F154</f>
        <v>7.54189</v>
      </c>
      <c r="E154" s="22">
        <f>F154</f>
        <v>7.54189</v>
      </c>
      <c r="F154" s="22">
        <f>ROUND(7.54189,5)</f>
        <v>7.54189</v>
      </c>
      <c r="G154" s="20"/>
      <c r="H154" s="28"/>
    </row>
    <row r="155" spans="1:8" ht="12.75" customHeight="1">
      <c r="A155" s="30">
        <v>44595</v>
      </c>
      <c r="B155" s="31"/>
      <c r="C155" s="22">
        <f>ROUND(7.145,5)</f>
        <v>7.145</v>
      </c>
      <c r="D155" s="22">
        <f>F155</f>
        <v>7.73323</v>
      </c>
      <c r="E155" s="22">
        <f>F155</f>
        <v>7.73323</v>
      </c>
      <c r="F155" s="22">
        <f>ROUND(7.73323,5)</f>
        <v>7.73323</v>
      </c>
      <c r="G155" s="20"/>
      <c r="H155" s="28"/>
    </row>
    <row r="156" spans="1:8" ht="12.75" customHeight="1">
      <c r="A156" s="30">
        <v>44686</v>
      </c>
      <c r="B156" s="31"/>
      <c r="C156" s="22">
        <f>ROUND(7.145,5)</f>
        <v>7.145</v>
      </c>
      <c r="D156" s="22">
        <f>F156</f>
        <v>7.96903</v>
      </c>
      <c r="E156" s="22">
        <f>F156</f>
        <v>7.96903</v>
      </c>
      <c r="F156" s="22">
        <f>ROUND(7.96903,5)</f>
        <v>7.96903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ROUND(1.45,5)</f>
        <v>1.45</v>
      </c>
      <c r="D158" s="22">
        <f>F158</f>
        <v>321.79628</v>
      </c>
      <c r="E158" s="22">
        <f>F158</f>
        <v>321.79628</v>
      </c>
      <c r="F158" s="22">
        <f>ROUND(321.79628,5)</f>
        <v>321.79628</v>
      </c>
      <c r="G158" s="20"/>
      <c r="H158" s="28"/>
    </row>
    <row r="159" spans="1:8" ht="12.75" customHeight="1">
      <c r="A159" s="30">
        <v>44413</v>
      </c>
      <c r="B159" s="31"/>
      <c r="C159" s="22">
        <f>ROUND(1.45,5)</f>
        <v>1.45</v>
      </c>
      <c r="D159" s="22">
        <f>F159</f>
        <v>317.23979</v>
      </c>
      <c r="E159" s="22">
        <f>F159</f>
        <v>317.23979</v>
      </c>
      <c r="F159" s="22">
        <f>ROUND(317.23979,5)</f>
        <v>317.23979</v>
      </c>
      <c r="G159" s="20"/>
      <c r="H159" s="28"/>
    </row>
    <row r="160" spans="1:8" ht="12.75" customHeight="1">
      <c r="A160" s="30">
        <v>44504</v>
      </c>
      <c r="B160" s="31"/>
      <c r="C160" s="22">
        <f>ROUND(1.45,5)</f>
        <v>1.45</v>
      </c>
      <c r="D160" s="22">
        <f>F160</f>
        <v>320.88715</v>
      </c>
      <c r="E160" s="22">
        <f>F160</f>
        <v>320.88715</v>
      </c>
      <c r="F160" s="22">
        <f>ROUND(320.88715,5)</f>
        <v>320.88715</v>
      </c>
      <c r="G160" s="20"/>
      <c r="H160" s="28"/>
    </row>
    <row r="161" spans="1:8" ht="12.75" customHeight="1">
      <c r="A161" s="30">
        <v>44595</v>
      </c>
      <c r="B161" s="31"/>
      <c r="C161" s="22">
        <f>ROUND(1.45,5)</f>
        <v>1.45</v>
      </c>
      <c r="D161" s="22">
        <f>F161</f>
        <v>316.54663</v>
      </c>
      <c r="E161" s="22">
        <f>F161</f>
        <v>316.54663</v>
      </c>
      <c r="F161" s="22">
        <f>ROUND(316.54663,5)</f>
        <v>316.54663</v>
      </c>
      <c r="G161" s="20"/>
      <c r="H161" s="28"/>
    </row>
    <row r="162" spans="1:8" ht="12.75" customHeight="1">
      <c r="A162" s="30">
        <v>44686</v>
      </c>
      <c r="B162" s="31"/>
      <c r="C162" s="22">
        <f>ROUND(1.45,5)</f>
        <v>1.45</v>
      </c>
      <c r="D162" s="22">
        <f>F162</f>
        <v>319.99789</v>
      </c>
      <c r="E162" s="22">
        <f>F162</f>
        <v>319.99789</v>
      </c>
      <c r="F162" s="22">
        <f>ROUND(319.99789,5)</f>
        <v>319.99789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ROUND(3.96,5)</f>
        <v>3.96</v>
      </c>
      <c r="D164" s="22">
        <f>F164</f>
        <v>233.22352</v>
      </c>
      <c r="E164" s="22">
        <f>F164</f>
        <v>233.22352</v>
      </c>
      <c r="F164" s="22">
        <f>ROUND(233.22352,5)</f>
        <v>233.22352</v>
      </c>
      <c r="G164" s="20"/>
      <c r="H164" s="28"/>
    </row>
    <row r="165" spans="1:8" ht="12.75" customHeight="1">
      <c r="A165" s="30">
        <v>44413</v>
      </c>
      <c r="B165" s="31"/>
      <c r="C165" s="22">
        <f>ROUND(3.96,5)</f>
        <v>3.96</v>
      </c>
      <c r="D165" s="22">
        <f>F165</f>
        <v>231.46604</v>
      </c>
      <c r="E165" s="22">
        <f>F165</f>
        <v>231.46604</v>
      </c>
      <c r="F165" s="22">
        <f>ROUND(231.46604,5)</f>
        <v>231.46604</v>
      </c>
      <c r="G165" s="20"/>
      <c r="H165" s="28"/>
    </row>
    <row r="166" spans="1:8" ht="12.75" customHeight="1">
      <c r="A166" s="30">
        <v>44504</v>
      </c>
      <c r="B166" s="31"/>
      <c r="C166" s="22">
        <f>ROUND(3.96,5)</f>
        <v>3.96</v>
      </c>
      <c r="D166" s="22">
        <f>F166</f>
        <v>234.12684</v>
      </c>
      <c r="E166" s="22">
        <f>F166</f>
        <v>234.12684</v>
      </c>
      <c r="F166" s="22">
        <f>ROUND(234.12684,5)</f>
        <v>234.12684</v>
      </c>
      <c r="G166" s="20"/>
      <c r="H166" s="28"/>
    </row>
    <row r="167" spans="1:8" ht="12.75" customHeight="1">
      <c r="A167" s="30">
        <v>44595</v>
      </c>
      <c r="B167" s="31"/>
      <c r="C167" s="22">
        <f>ROUND(3.96,5)</f>
        <v>3.96</v>
      </c>
      <c r="D167" s="22">
        <f>F167</f>
        <v>232.56275</v>
      </c>
      <c r="E167" s="22">
        <f>F167</f>
        <v>232.56275</v>
      </c>
      <c r="F167" s="22">
        <f>ROUND(232.56275,5)</f>
        <v>232.56275</v>
      </c>
      <c r="G167" s="20"/>
      <c r="H167" s="28"/>
    </row>
    <row r="168" spans="1:8" ht="12.75" customHeight="1">
      <c r="A168" s="30">
        <v>44686</v>
      </c>
      <c r="B168" s="31"/>
      <c r="C168" s="22">
        <f>ROUND(3.96,5)</f>
        <v>3.96</v>
      </c>
      <c r="D168" s="22">
        <f>F168</f>
        <v>235.09895</v>
      </c>
      <c r="E168" s="22">
        <f>F168</f>
        <v>235.09895</v>
      </c>
      <c r="F168" s="22">
        <f>ROUND(235.09895,5)</f>
        <v>235.09895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ROUND(10.41,5)</f>
        <v>10.41</v>
      </c>
      <c r="D190" s="22">
        <f>F190</f>
        <v>10.45135</v>
      </c>
      <c r="E190" s="22">
        <f>F190</f>
        <v>10.45135</v>
      </c>
      <c r="F190" s="22">
        <f>ROUND(10.45135,5)</f>
        <v>10.45135</v>
      </c>
      <c r="G190" s="20"/>
      <c r="H190" s="28"/>
    </row>
    <row r="191" spans="1:8" ht="12.75" customHeight="1">
      <c r="A191" s="30">
        <v>44413</v>
      </c>
      <c r="B191" s="31"/>
      <c r="C191" s="22">
        <f>ROUND(10.41,5)</f>
        <v>10.41</v>
      </c>
      <c r="D191" s="22">
        <f>F191</f>
        <v>10.64279</v>
      </c>
      <c r="E191" s="22">
        <f>F191</f>
        <v>10.64279</v>
      </c>
      <c r="F191" s="22">
        <f>ROUND(10.64279,5)</f>
        <v>10.64279</v>
      </c>
      <c r="G191" s="20"/>
      <c r="H191" s="28"/>
    </row>
    <row r="192" spans="1:8" ht="12.75" customHeight="1">
      <c r="A192" s="30">
        <v>44504</v>
      </c>
      <c r="B192" s="31"/>
      <c r="C192" s="22">
        <f>ROUND(10.41,5)</f>
        <v>10.41</v>
      </c>
      <c r="D192" s="22">
        <f>F192</f>
        <v>10.82577</v>
      </c>
      <c r="E192" s="22">
        <f>F192</f>
        <v>10.82577</v>
      </c>
      <c r="F192" s="22">
        <f>ROUND(10.82577,5)</f>
        <v>10.82577</v>
      </c>
      <c r="G192" s="20"/>
      <c r="H192" s="28"/>
    </row>
    <row r="193" spans="1:8" ht="12.75" customHeight="1">
      <c r="A193" s="30">
        <v>44595</v>
      </c>
      <c r="B193" s="31"/>
      <c r="C193" s="22">
        <f>ROUND(10.41,5)</f>
        <v>10.41</v>
      </c>
      <c r="D193" s="22">
        <f>F193</f>
        <v>11.01917</v>
      </c>
      <c r="E193" s="22">
        <f>F193</f>
        <v>11.01917</v>
      </c>
      <c r="F193" s="22">
        <f>ROUND(11.01917,5)</f>
        <v>11.01917</v>
      </c>
      <c r="G193" s="20"/>
      <c r="H193" s="28"/>
    </row>
    <row r="194" spans="1:8" ht="12.75" customHeight="1">
      <c r="A194" s="30">
        <v>44686</v>
      </c>
      <c r="B194" s="31"/>
      <c r="C194" s="22">
        <f>ROUND(10.41,5)</f>
        <v>10.41</v>
      </c>
      <c r="D194" s="22">
        <f>F194</f>
        <v>11.23101</v>
      </c>
      <c r="E194" s="22">
        <f>F194</f>
        <v>11.23101</v>
      </c>
      <c r="F194" s="22">
        <f>ROUND(11.23101,5)</f>
        <v>11.23101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ROUND(3.02,5)</f>
        <v>3.02</v>
      </c>
      <c r="D196" s="22">
        <f>F196</f>
        <v>203.3806</v>
      </c>
      <c r="E196" s="22">
        <f>F196</f>
        <v>203.3806</v>
      </c>
      <c r="F196" s="22">
        <f>ROUND(203.3806,5)</f>
        <v>203.3806</v>
      </c>
      <c r="G196" s="20"/>
      <c r="H196" s="28"/>
    </row>
    <row r="197" spans="1:8" ht="12.75" customHeight="1">
      <c r="A197" s="30">
        <v>44413</v>
      </c>
      <c r="B197" s="31"/>
      <c r="C197" s="22">
        <f>ROUND(3.02,5)</f>
        <v>3.02</v>
      </c>
      <c r="D197" s="22">
        <f>F197</f>
        <v>205.54401</v>
      </c>
      <c r="E197" s="22">
        <f>F197</f>
        <v>205.54401</v>
      </c>
      <c r="F197" s="22">
        <f>ROUND(205.54401,5)</f>
        <v>205.54401</v>
      </c>
      <c r="G197" s="20"/>
      <c r="H197" s="28"/>
    </row>
    <row r="198" spans="1:8" ht="12.75" customHeight="1">
      <c r="A198" s="30">
        <v>44504</v>
      </c>
      <c r="B198" s="31"/>
      <c r="C198" s="22">
        <f>ROUND(3.02,5)</f>
        <v>3.02</v>
      </c>
      <c r="D198" s="22">
        <f>F198</f>
        <v>205.17404</v>
      </c>
      <c r="E198" s="22">
        <f>F198</f>
        <v>205.17404</v>
      </c>
      <c r="F198" s="22">
        <f>ROUND(205.17404,5)</f>
        <v>205.17404</v>
      </c>
      <c r="G198" s="20"/>
      <c r="H198" s="28"/>
    </row>
    <row r="199" spans="1:8" ht="12.75" customHeight="1">
      <c r="A199" s="30">
        <v>44595</v>
      </c>
      <c r="B199" s="31"/>
      <c r="C199" s="22">
        <f>ROUND(3.02,5)</f>
        <v>3.02</v>
      </c>
      <c r="D199" s="22">
        <f>F199</f>
        <v>207.5631</v>
      </c>
      <c r="E199" s="22">
        <f>F199</f>
        <v>207.5631</v>
      </c>
      <c r="F199" s="22">
        <f>ROUND(207.5631,5)</f>
        <v>207.5631</v>
      </c>
      <c r="G199" s="20"/>
      <c r="H199" s="28"/>
    </row>
    <row r="200" spans="1:8" ht="12.75" customHeight="1">
      <c r="A200" s="30">
        <v>44686</v>
      </c>
      <c r="B200" s="31"/>
      <c r="C200" s="22">
        <f>ROUND(3.02,5)</f>
        <v>3.02</v>
      </c>
      <c r="D200" s="22">
        <f>F200</f>
        <v>207.03784</v>
      </c>
      <c r="E200" s="22">
        <f>F200</f>
        <v>207.03784</v>
      </c>
      <c r="F200" s="22">
        <f>ROUND(207.03784,5)</f>
        <v>207.03784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ROUND(0.67,5)</f>
        <v>0.67</v>
      </c>
      <c r="D202" s="22">
        <f>F202</f>
        <v>171.92799</v>
      </c>
      <c r="E202" s="22">
        <f>F202</f>
        <v>171.92799</v>
      </c>
      <c r="F202" s="22">
        <f>ROUND(171.92799,5)</f>
        <v>171.92799</v>
      </c>
      <c r="G202" s="20"/>
      <c r="H202" s="28"/>
    </row>
    <row r="203" spans="1:8" ht="12.75" customHeight="1">
      <c r="A203" s="30">
        <v>44413</v>
      </c>
      <c r="B203" s="31"/>
      <c r="C203" s="22">
        <f>ROUND(0.67,5)</f>
        <v>0.67</v>
      </c>
      <c r="D203" s="22">
        <f>F203</f>
        <v>171.43159</v>
      </c>
      <c r="E203" s="22">
        <f>F203</f>
        <v>171.43159</v>
      </c>
      <c r="F203" s="22">
        <f>ROUND(171.43159,5)</f>
        <v>171.43159</v>
      </c>
      <c r="G203" s="20"/>
      <c r="H203" s="28"/>
    </row>
    <row r="204" spans="1:8" ht="12.75" customHeight="1">
      <c r="A204" s="30">
        <v>44504</v>
      </c>
      <c r="B204" s="31"/>
      <c r="C204" s="22">
        <f>ROUND(0.67,5)</f>
        <v>0.67</v>
      </c>
      <c r="D204" s="22">
        <f>F204</f>
        <v>173.40274</v>
      </c>
      <c r="E204" s="22">
        <f>F204</f>
        <v>173.40274</v>
      </c>
      <c r="F204" s="22">
        <f>ROUND(173.40274,5)</f>
        <v>173.40274</v>
      </c>
      <c r="G204" s="20"/>
      <c r="H204" s="28"/>
    </row>
    <row r="205" spans="1:8" ht="12.75" customHeight="1">
      <c r="A205" s="30">
        <v>44595</v>
      </c>
      <c r="B205" s="31"/>
      <c r="C205" s="22">
        <f>ROUND(0.67,5)</f>
        <v>0.67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ROUND(0.67,5)</f>
        <v>0.67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ROUND(9.475,5)</f>
        <v>9.475</v>
      </c>
      <c r="D208" s="22">
        <f>F208</f>
        <v>9.51909</v>
      </c>
      <c r="E208" s="22">
        <f>F208</f>
        <v>9.51909</v>
      </c>
      <c r="F208" s="22">
        <f>ROUND(9.51909,5)</f>
        <v>9.51909</v>
      </c>
      <c r="G208" s="20"/>
      <c r="H208" s="28"/>
    </row>
    <row r="209" spans="1:8" ht="12.75" customHeight="1">
      <c r="A209" s="30">
        <v>44413</v>
      </c>
      <c r="B209" s="31"/>
      <c r="C209" s="22">
        <f>ROUND(9.475,5)</f>
        <v>9.475</v>
      </c>
      <c r="D209" s="22">
        <f>F209</f>
        <v>9.72357</v>
      </c>
      <c r="E209" s="22">
        <f>F209</f>
        <v>9.72357</v>
      </c>
      <c r="F209" s="22">
        <f>ROUND(9.72357,5)</f>
        <v>9.72357</v>
      </c>
      <c r="G209" s="20"/>
      <c r="H209" s="28"/>
    </row>
    <row r="210" spans="1:8" ht="12.75" customHeight="1">
      <c r="A210" s="30">
        <v>44504</v>
      </c>
      <c r="B210" s="31"/>
      <c r="C210" s="22">
        <f>ROUND(9.475,5)</f>
        <v>9.475</v>
      </c>
      <c r="D210" s="22">
        <f>F210</f>
        <v>9.92028</v>
      </c>
      <c r="E210" s="22">
        <f>F210</f>
        <v>9.92028</v>
      </c>
      <c r="F210" s="22">
        <f>ROUND(9.92028,5)</f>
        <v>9.92028</v>
      </c>
      <c r="G210" s="20"/>
      <c r="H210" s="28"/>
    </row>
    <row r="211" spans="1:8" ht="12.75" customHeight="1">
      <c r="A211" s="30">
        <v>44595</v>
      </c>
      <c r="B211" s="31"/>
      <c r="C211" s="22">
        <f>ROUND(9.475,5)</f>
        <v>9.475</v>
      </c>
      <c r="D211" s="22">
        <f>F211</f>
        <v>10.13496</v>
      </c>
      <c r="E211" s="22">
        <f>F211</f>
        <v>10.13496</v>
      </c>
      <c r="F211" s="22">
        <f>ROUND(10.13496,5)</f>
        <v>10.13496</v>
      </c>
      <c r="G211" s="20"/>
      <c r="H211" s="28"/>
    </row>
    <row r="212" spans="1:8" ht="12.75" customHeight="1">
      <c r="A212" s="30">
        <v>44686</v>
      </c>
      <c r="B212" s="31"/>
      <c r="C212" s="22">
        <f>ROUND(9.475,5)</f>
        <v>9.475</v>
      </c>
      <c r="D212" s="22">
        <f>F212</f>
        <v>10.36768</v>
      </c>
      <c r="E212" s="22">
        <f>F212</f>
        <v>10.36768</v>
      </c>
      <c r="F212" s="22">
        <f>ROUND(10.36768,5)</f>
        <v>10.36768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ROUND(10.745,5)</f>
        <v>10.745</v>
      </c>
      <c r="D214" s="22">
        <f>F214</f>
        <v>10.78554</v>
      </c>
      <c r="E214" s="22">
        <f>F214</f>
        <v>10.78554</v>
      </c>
      <c r="F214" s="22">
        <f>ROUND(10.78554,5)</f>
        <v>10.78554</v>
      </c>
      <c r="G214" s="20"/>
      <c r="H214" s="28"/>
    </row>
    <row r="215" spans="1:8" ht="12.75" customHeight="1">
      <c r="A215" s="30">
        <v>44413</v>
      </c>
      <c r="B215" s="31"/>
      <c r="C215" s="22">
        <f>ROUND(10.745,5)</f>
        <v>10.745</v>
      </c>
      <c r="D215" s="22">
        <f>F215</f>
        <v>10.97339</v>
      </c>
      <c r="E215" s="22">
        <f>F215</f>
        <v>10.97339</v>
      </c>
      <c r="F215" s="22">
        <f>ROUND(10.97339,5)</f>
        <v>10.97339</v>
      </c>
      <c r="G215" s="20"/>
      <c r="H215" s="28"/>
    </row>
    <row r="216" spans="1:8" ht="12.75" customHeight="1">
      <c r="A216" s="30">
        <v>44504</v>
      </c>
      <c r="B216" s="31"/>
      <c r="C216" s="22">
        <f>ROUND(10.745,5)</f>
        <v>10.745</v>
      </c>
      <c r="D216" s="22">
        <f>F216</f>
        <v>11.15305</v>
      </c>
      <c r="E216" s="22">
        <f>F216</f>
        <v>11.15305</v>
      </c>
      <c r="F216" s="22">
        <f>ROUND(11.15305,5)</f>
        <v>11.15305</v>
      </c>
      <c r="G216" s="20"/>
      <c r="H216" s="28"/>
    </row>
    <row r="217" spans="1:8" ht="12.75" customHeight="1">
      <c r="A217" s="30">
        <v>44595</v>
      </c>
      <c r="B217" s="31"/>
      <c r="C217" s="22">
        <f>ROUND(10.745,5)</f>
        <v>10.745</v>
      </c>
      <c r="D217" s="22">
        <f>F217</f>
        <v>11.3459</v>
      </c>
      <c r="E217" s="22">
        <f>F217</f>
        <v>11.3459</v>
      </c>
      <c r="F217" s="22">
        <f>ROUND(11.3459,5)</f>
        <v>11.3459</v>
      </c>
      <c r="G217" s="20"/>
      <c r="H217" s="28"/>
    </row>
    <row r="218" spans="1:8" ht="12.75" customHeight="1">
      <c r="A218" s="30">
        <v>44686</v>
      </c>
      <c r="B218" s="31"/>
      <c r="C218" s="22">
        <f>ROUND(10.745,5)</f>
        <v>10.745</v>
      </c>
      <c r="D218" s="22">
        <f>F218</f>
        <v>11.54897</v>
      </c>
      <c r="E218" s="22">
        <f>F218</f>
        <v>11.54897</v>
      </c>
      <c r="F218" s="22">
        <f>ROUND(11.54897,5)</f>
        <v>11.54897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ROUND(10.775,5)</f>
        <v>10.775</v>
      </c>
      <c r="D220" s="22">
        <f>F220</f>
        <v>10.81574</v>
      </c>
      <c r="E220" s="22">
        <f>F220</f>
        <v>10.81574</v>
      </c>
      <c r="F220" s="22">
        <f>ROUND(10.81574,5)</f>
        <v>10.81574</v>
      </c>
      <c r="G220" s="20"/>
      <c r="H220" s="28"/>
    </row>
    <row r="221" spans="1:8" ht="12.75" customHeight="1">
      <c r="A221" s="30">
        <v>44413</v>
      </c>
      <c r="B221" s="31"/>
      <c r="C221" s="22">
        <f>ROUND(10.775,5)</f>
        <v>10.775</v>
      </c>
      <c r="D221" s="22">
        <f>F221</f>
        <v>11.00495</v>
      </c>
      <c r="E221" s="22">
        <f>F221</f>
        <v>11.00495</v>
      </c>
      <c r="F221" s="22">
        <f>ROUND(11.00495,5)</f>
        <v>11.00495</v>
      </c>
      <c r="G221" s="20"/>
      <c r="H221" s="28"/>
    </row>
    <row r="222" spans="1:8" ht="12.75" customHeight="1">
      <c r="A222" s="30">
        <v>44504</v>
      </c>
      <c r="B222" s="31"/>
      <c r="C222" s="22">
        <f>ROUND(10.775,5)</f>
        <v>10.775</v>
      </c>
      <c r="D222" s="22">
        <f>F222</f>
        <v>11.18599</v>
      </c>
      <c r="E222" s="22">
        <f>F222</f>
        <v>11.18599</v>
      </c>
      <c r="F222" s="22">
        <f>ROUND(11.18599,5)</f>
        <v>11.18599</v>
      </c>
      <c r="G222" s="20"/>
      <c r="H222" s="28"/>
    </row>
    <row r="223" spans="1:8" ht="12.75" customHeight="1">
      <c r="A223" s="30">
        <v>44595</v>
      </c>
      <c r="B223" s="31"/>
      <c r="C223" s="22">
        <f>ROUND(10.775,5)</f>
        <v>10.775</v>
      </c>
      <c r="D223" s="22">
        <f>F223</f>
        <v>11.38081</v>
      </c>
      <c r="E223" s="22">
        <f>F223</f>
        <v>11.38081</v>
      </c>
      <c r="F223" s="22">
        <f>ROUND(11.38081,5)</f>
        <v>11.38081</v>
      </c>
      <c r="G223" s="20"/>
      <c r="H223" s="28"/>
    </row>
    <row r="224" spans="1:8" ht="12.75" customHeight="1">
      <c r="A224" s="30">
        <v>44686</v>
      </c>
      <c r="B224" s="31"/>
      <c r="C224" s="22">
        <f>ROUND(10.775,5)</f>
        <v>10.775</v>
      </c>
      <c r="D224" s="22">
        <f>F224</f>
        <v>11.58609</v>
      </c>
      <c r="E224" s="22">
        <f>F224</f>
        <v>11.58609</v>
      </c>
      <c r="F224" s="22">
        <f>ROUND(11.58609,5)</f>
        <v>11.58609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ROUND(811.415,3)</f>
        <v>811.415</v>
      </c>
      <c r="D226" s="23">
        <f>F226</f>
        <v>813.148</v>
      </c>
      <c r="E226" s="23">
        <f>F226</f>
        <v>813.148</v>
      </c>
      <c r="F226" s="23">
        <f>ROUND(813.148,3)</f>
        <v>813.148</v>
      </c>
      <c r="G226" s="20"/>
      <c r="H226" s="28"/>
    </row>
    <row r="227" spans="1:8" ht="12.75" customHeight="1">
      <c r="A227" s="30">
        <v>44413</v>
      </c>
      <c r="B227" s="31"/>
      <c r="C227" s="23">
        <f>ROUND(811.415,3)</f>
        <v>811.415</v>
      </c>
      <c r="D227" s="23">
        <f>F227</f>
        <v>821.502</v>
      </c>
      <c r="E227" s="23">
        <f>F227</f>
        <v>821.502</v>
      </c>
      <c r="F227" s="23">
        <f>ROUND(821.502,3)</f>
        <v>821.502</v>
      </c>
      <c r="G227" s="20"/>
      <c r="H227" s="28"/>
    </row>
    <row r="228" spans="1:8" ht="12.75" customHeight="1">
      <c r="A228" s="30">
        <v>44504</v>
      </c>
      <c r="B228" s="31"/>
      <c r="C228" s="23">
        <f>ROUND(811.415,3)</f>
        <v>811.415</v>
      </c>
      <c r="D228" s="23">
        <f>F228</f>
        <v>830.837</v>
      </c>
      <c r="E228" s="23">
        <f>F228</f>
        <v>830.837</v>
      </c>
      <c r="F228" s="23">
        <f>ROUND(830.837,3)</f>
        <v>830.837</v>
      </c>
      <c r="G228" s="20"/>
      <c r="H228" s="28"/>
    </row>
    <row r="229" spans="1:8" ht="12.75" customHeight="1">
      <c r="A229" s="30">
        <v>44595</v>
      </c>
      <c r="B229" s="31"/>
      <c r="C229" s="23">
        <f>ROUND(811.415,3)</f>
        <v>811.415</v>
      </c>
      <c r="D229" s="23">
        <f>F229</f>
        <v>840.311</v>
      </c>
      <c r="E229" s="23">
        <f>F229</f>
        <v>840.311</v>
      </c>
      <c r="F229" s="23">
        <f>ROUND(840.311,3)</f>
        <v>840.311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ROUND(787.133,3)</f>
        <v>787.133</v>
      </c>
      <c r="D231" s="23">
        <f>F231</f>
        <v>788.814</v>
      </c>
      <c r="E231" s="23">
        <f>F231</f>
        <v>788.814</v>
      </c>
      <c r="F231" s="23">
        <f>ROUND(788.814,3)</f>
        <v>788.814</v>
      </c>
      <c r="G231" s="20"/>
      <c r="H231" s="28"/>
    </row>
    <row r="232" spans="1:8" ht="12.75" customHeight="1">
      <c r="A232" s="30">
        <v>44413</v>
      </c>
      <c r="B232" s="31"/>
      <c r="C232" s="23">
        <f>ROUND(787.133,3)</f>
        <v>787.133</v>
      </c>
      <c r="D232" s="23">
        <f>F232</f>
        <v>796.918</v>
      </c>
      <c r="E232" s="23">
        <f>F232</f>
        <v>796.918</v>
      </c>
      <c r="F232" s="23">
        <f>ROUND(796.918,3)</f>
        <v>796.918</v>
      </c>
      <c r="G232" s="20"/>
      <c r="H232" s="28"/>
    </row>
    <row r="233" spans="1:8" ht="12.75" customHeight="1">
      <c r="A233" s="30">
        <v>44504</v>
      </c>
      <c r="B233" s="31"/>
      <c r="C233" s="23">
        <f>ROUND(787.133,3)</f>
        <v>787.133</v>
      </c>
      <c r="D233" s="23">
        <f>F233</f>
        <v>805.974</v>
      </c>
      <c r="E233" s="23">
        <f>F233</f>
        <v>805.974</v>
      </c>
      <c r="F233" s="23">
        <f>ROUND(805.974,3)</f>
        <v>805.974</v>
      </c>
      <c r="G233" s="20"/>
      <c r="H233" s="28"/>
    </row>
    <row r="234" spans="1:8" ht="12.75" customHeight="1">
      <c r="A234" s="30">
        <v>44595</v>
      </c>
      <c r="B234" s="31"/>
      <c r="C234" s="23">
        <f>ROUND(787.133,3)</f>
        <v>787.133</v>
      </c>
      <c r="D234" s="23">
        <f>F234</f>
        <v>815.165</v>
      </c>
      <c r="E234" s="23">
        <f>F234</f>
        <v>815.165</v>
      </c>
      <c r="F234" s="23">
        <f>ROUND(815.165,3)</f>
        <v>815.165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ROUND(876.067,3)</f>
        <v>876.067</v>
      </c>
      <c r="D236" s="23">
        <f>F236</f>
        <v>877.938</v>
      </c>
      <c r="E236" s="23">
        <f>F236</f>
        <v>877.938</v>
      </c>
      <c r="F236" s="23">
        <f>ROUND(877.938,3)</f>
        <v>877.938</v>
      </c>
      <c r="G236" s="20"/>
      <c r="H236" s="28"/>
    </row>
    <row r="237" spans="1:8" ht="12.75" customHeight="1">
      <c r="A237" s="30">
        <v>44413</v>
      </c>
      <c r="B237" s="31"/>
      <c r="C237" s="23">
        <f>ROUND(876.067,3)</f>
        <v>876.067</v>
      </c>
      <c r="D237" s="23">
        <f>F237</f>
        <v>886.958</v>
      </c>
      <c r="E237" s="23">
        <f>F237</f>
        <v>886.958</v>
      </c>
      <c r="F237" s="23">
        <f>ROUND(886.958,3)</f>
        <v>886.958</v>
      </c>
      <c r="G237" s="20"/>
      <c r="H237" s="28"/>
    </row>
    <row r="238" spans="1:8" ht="12.75" customHeight="1">
      <c r="A238" s="30">
        <v>44504</v>
      </c>
      <c r="B238" s="31"/>
      <c r="C238" s="23">
        <f>ROUND(876.067,3)</f>
        <v>876.067</v>
      </c>
      <c r="D238" s="23">
        <f>F238</f>
        <v>897.036</v>
      </c>
      <c r="E238" s="23">
        <f>F238</f>
        <v>897.036</v>
      </c>
      <c r="F238" s="23">
        <f>ROUND(897.036,3)</f>
        <v>897.036</v>
      </c>
      <c r="G238" s="20"/>
      <c r="H238" s="28"/>
    </row>
    <row r="239" spans="1:8" ht="12.75" customHeight="1">
      <c r="A239" s="30">
        <v>44595</v>
      </c>
      <c r="B239" s="31"/>
      <c r="C239" s="23">
        <f>ROUND(876.067,3)</f>
        <v>876.067</v>
      </c>
      <c r="D239" s="23">
        <f>F239</f>
        <v>907.266</v>
      </c>
      <c r="E239" s="23">
        <f>F239</f>
        <v>907.266</v>
      </c>
      <c r="F239" s="23">
        <f>ROUND(907.266,3)</f>
        <v>907.266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ROUND(772.283,3)</f>
        <v>772.283</v>
      </c>
      <c r="D241" s="23">
        <f>F241</f>
        <v>773.932</v>
      </c>
      <c r="E241" s="23">
        <f>F241</f>
        <v>773.932</v>
      </c>
      <c r="F241" s="23">
        <f>ROUND(773.932,3)</f>
        <v>773.932</v>
      </c>
      <c r="G241" s="20"/>
      <c r="H241" s="28"/>
    </row>
    <row r="242" spans="1:8" ht="12.75" customHeight="1">
      <c r="A242" s="30">
        <v>44413</v>
      </c>
      <c r="B242" s="31"/>
      <c r="C242" s="23">
        <f>ROUND(772.283,3)</f>
        <v>772.283</v>
      </c>
      <c r="D242" s="23">
        <f>F242</f>
        <v>781.884</v>
      </c>
      <c r="E242" s="23">
        <f>F242</f>
        <v>781.884</v>
      </c>
      <c r="F242" s="23">
        <f>ROUND(781.884,3)</f>
        <v>781.884</v>
      </c>
      <c r="G242" s="20"/>
      <c r="H242" s="28"/>
    </row>
    <row r="243" spans="1:8" ht="12.75" customHeight="1">
      <c r="A243" s="30">
        <v>44504</v>
      </c>
      <c r="B243" s="31"/>
      <c r="C243" s="23">
        <f>ROUND(772.283,3)</f>
        <v>772.283</v>
      </c>
      <c r="D243" s="23">
        <f>F243</f>
        <v>790.768</v>
      </c>
      <c r="E243" s="23">
        <f>F243</f>
        <v>790.768</v>
      </c>
      <c r="F243" s="23">
        <f>ROUND(790.768,3)</f>
        <v>790.768</v>
      </c>
      <c r="G243" s="20"/>
      <c r="H243" s="28"/>
    </row>
    <row r="244" spans="1:8" ht="12.75" customHeight="1">
      <c r="A244" s="30">
        <v>44595</v>
      </c>
      <c r="B244" s="31"/>
      <c r="C244" s="23">
        <f>ROUND(772.283,3)</f>
        <v>772.283</v>
      </c>
      <c r="D244" s="23">
        <f>F244</f>
        <v>799.786</v>
      </c>
      <c r="E244" s="23">
        <f>F244</f>
        <v>799.786</v>
      </c>
      <c r="F244" s="23">
        <f>ROUND(799.786,3)</f>
        <v>799.786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ROUND(285.237770415426,3)</f>
        <v>285.238</v>
      </c>
      <c r="D246" s="23">
        <f>F246</f>
        <v>285.862</v>
      </c>
      <c r="E246" s="23">
        <f>F246</f>
        <v>285.862</v>
      </c>
      <c r="F246" s="23">
        <f>ROUND(285.862,3)</f>
        <v>285.862</v>
      </c>
      <c r="G246" s="20"/>
      <c r="H246" s="28"/>
    </row>
    <row r="247" spans="1:8" ht="12.75" customHeight="1">
      <c r="A247" s="30">
        <v>44413</v>
      </c>
      <c r="B247" s="31"/>
      <c r="C247" s="23">
        <f>ROUND(285.237770415426,3)</f>
        <v>285.238</v>
      </c>
      <c r="D247" s="23">
        <f>F247</f>
        <v>288.87</v>
      </c>
      <c r="E247" s="23">
        <f>F247</f>
        <v>288.87</v>
      </c>
      <c r="F247" s="23">
        <f>ROUND(288.87,3)</f>
        <v>288.87</v>
      </c>
      <c r="G247" s="20"/>
      <c r="H247" s="28"/>
    </row>
    <row r="248" spans="1:8" ht="12.75" customHeight="1">
      <c r="A248" s="30">
        <v>44504</v>
      </c>
      <c r="B248" s="31"/>
      <c r="C248" s="23">
        <f>ROUND(285.237770415426,3)</f>
        <v>285.238</v>
      </c>
      <c r="D248" s="23">
        <f>F248</f>
        <v>292.223</v>
      </c>
      <c r="E248" s="23">
        <f>F248</f>
        <v>292.223</v>
      </c>
      <c r="F248" s="23">
        <f>ROUND(292.223,3)</f>
        <v>292.223</v>
      </c>
      <c r="G248" s="20"/>
      <c r="H248" s="28"/>
    </row>
    <row r="249" spans="1:8" ht="12.75" customHeight="1">
      <c r="A249" s="30">
        <v>44595</v>
      </c>
      <c r="B249" s="31"/>
      <c r="C249" s="23">
        <f>ROUND(285.237770415426,3)</f>
        <v>285.238</v>
      </c>
      <c r="D249" s="23">
        <f>F249</f>
        <v>295.625</v>
      </c>
      <c r="E249" s="23">
        <f>F249</f>
        <v>295.625</v>
      </c>
      <c r="F249" s="23">
        <f>ROUND(295.625,3)</f>
        <v>295.625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ROUND(762.97,3)</f>
        <v>762.97</v>
      </c>
      <c r="D251" s="23">
        <f>F251</f>
        <v>764.599</v>
      </c>
      <c r="E251" s="23">
        <f>F251</f>
        <v>764.599</v>
      </c>
      <c r="F251" s="23">
        <f>ROUND(764.599,3)</f>
        <v>764.599</v>
      </c>
      <c r="G251" s="20"/>
      <c r="H251" s="28"/>
    </row>
    <row r="252" spans="1:8" ht="12.75" customHeight="1">
      <c r="A252" s="30">
        <v>44413</v>
      </c>
      <c r="B252" s="31"/>
      <c r="C252" s="23">
        <f>ROUND(762.97,3)</f>
        <v>762.97</v>
      </c>
      <c r="D252" s="23">
        <f>F252</f>
        <v>772.455</v>
      </c>
      <c r="E252" s="23">
        <f>F252</f>
        <v>772.455</v>
      </c>
      <c r="F252" s="23">
        <f>ROUND(772.455,3)</f>
        <v>772.455</v>
      </c>
      <c r="G252" s="20"/>
      <c r="H252" s="28"/>
    </row>
    <row r="253" spans="1:8" ht="12.75" customHeight="1">
      <c r="A253" s="30">
        <v>44504</v>
      </c>
      <c r="B253" s="31"/>
      <c r="C253" s="23">
        <f>ROUND(762.97,3)</f>
        <v>762.97</v>
      </c>
      <c r="D253" s="23">
        <f>F253</f>
        <v>781.232</v>
      </c>
      <c r="E253" s="23">
        <f>F253</f>
        <v>781.232</v>
      </c>
      <c r="F253" s="23">
        <f>ROUND(781.232,3)</f>
        <v>781.232</v>
      </c>
      <c r="G253" s="20"/>
      <c r="H253" s="28"/>
    </row>
    <row r="254" spans="1:8" ht="12.75" customHeight="1">
      <c r="A254" s="30">
        <v>44595</v>
      </c>
      <c r="B254" s="31"/>
      <c r="C254" s="23">
        <f>ROUND(762.97,3)</f>
        <v>762.97</v>
      </c>
      <c r="D254" s="23">
        <f>F254</f>
        <v>790.141</v>
      </c>
      <c r="E254" s="23">
        <f>F254</f>
        <v>790.141</v>
      </c>
      <c r="F254" s="23">
        <f>ROUND(790.141,3)</f>
        <v>790.141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3.675</v>
      </c>
      <c r="D256" s="45">
        <v>3.702</v>
      </c>
      <c r="E256" s="45">
        <v>3.648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3.675</v>
      </c>
      <c r="D257" s="45">
        <v>3.712</v>
      </c>
      <c r="E257" s="45">
        <v>3.648</v>
      </c>
      <c r="F257" s="45">
        <v>3.68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3.675</v>
      </c>
      <c r="D258" s="45">
        <v>3.712</v>
      </c>
      <c r="E258" s="45">
        <v>3.678</v>
      </c>
      <c r="F258" s="45">
        <v>3.6950000000000003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3.675</v>
      </c>
      <c r="D259" s="45">
        <v>3.742</v>
      </c>
      <c r="E259" s="45">
        <v>3.678</v>
      </c>
      <c r="F259" s="45">
        <v>3.71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3.675</v>
      </c>
      <c r="D260" s="45">
        <v>3.772</v>
      </c>
      <c r="E260" s="45">
        <v>3.708</v>
      </c>
      <c r="F260" s="45">
        <v>3.74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3.675</v>
      </c>
      <c r="D261" s="45">
        <v>3.772</v>
      </c>
      <c r="E261" s="45">
        <v>3.738</v>
      </c>
      <c r="F261" s="45">
        <v>3.755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3.942</v>
      </c>
      <c r="E262" s="45">
        <v>3.898</v>
      </c>
      <c r="F262" s="45">
        <v>3.92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4.312</v>
      </c>
      <c r="E263" s="45">
        <v>3.708</v>
      </c>
      <c r="F263" s="45">
        <v>4.01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4.452</v>
      </c>
      <c r="E264" s="45">
        <v>4.388</v>
      </c>
      <c r="F264" s="45">
        <v>4.42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4.812</v>
      </c>
      <c r="E265" s="45">
        <v>4.178</v>
      </c>
      <c r="F265" s="45">
        <v>4.495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4.952</v>
      </c>
      <c r="E266" s="45">
        <v>4.858</v>
      </c>
      <c r="F266" s="45">
        <v>4.904999999999999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5.252</v>
      </c>
      <c r="E267" s="45">
        <v>4.688</v>
      </c>
      <c r="F267" s="45">
        <v>4.97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ROUND(91.9351932514113,2)</f>
        <v>91.94</v>
      </c>
      <c r="D269" s="20">
        <f>F269</f>
        <v>86.37</v>
      </c>
      <c r="E269" s="20">
        <f>F269</f>
        <v>86.37</v>
      </c>
      <c r="F269" s="20">
        <f>ROUND(86.3686793311272,2)</f>
        <v>86.37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ROUND(89.2581613800031,2)</f>
        <v>89.26</v>
      </c>
      <c r="D271" s="20">
        <f>F271</f>
        <v>81.35</v>
      </c>
      <c r="E271" s="20">
        <f>F271</f>
        <v>81.35</v>
      </c>
      <c r="F271" s="20">
        <f>ROUND(81.3501620098935,2)</f>
        <v>81.35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ROUND(91.9351932514113,5)</f>
        <v>91.93519</v>
      </c>
      <c r="D273" s="22">
        <f>F273</f>
        <v>90.43261</v>
      </c>
      <c r="E273" s="22">
        <f>F273</f>
        <v>90.43261</v>
      </c>
      <c r="F273" s="22">
        <f>ROUND(90.4326088977923,5)</f>
        <v>90.43261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ROUND(91.9351932514113,5)</f>
        <v>91.93519</v>
      </c>
      <c r="D275" s="22">
        <f>F275</f>
        <v>89.41593</v>
      </c>
      <c r="E275" s="22">
        <f>F275</f>
        <v>89.41593</v>
      </c>
      <c r="F275" s="22">
        <f>ROUND(89.4159326369851,5)</f>
        <v>89.41593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ROUND(91.9351932514113,5)</f>
        <v>91.93519</v>
      </c>
      <c r="D277" s="22">
        <f>F277</f>
        <v>90.69294</v>
      </c>
      <c r="E277" s="22">
        <f>F277</f>
        <v>90.69294</v>
      </c>
      <c r="F277" s="22">
        <f>ROUND(90.692944015905,5)</f>
        <v>90.69294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ROUND(91.9351932514113,5)</f>
        <v>91.93519</v>
      </c>
      <c r="D279" s="22">
        <f>F279</f>
        <v>90.11647</v>
      </c>
      <c r="E279" s="22">
        <f>F279</f>
        <v>90.11647</v>
      </c>
      <c r="F279" s="22">
        <f>ROUND(90.1164691525299,5)</f>
        <v>90.11647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ROUND(91.9351932514113,5)</f>
        <v>91.93519</v>
      </c>
      <c r="D281" s="22">
        <f>F281</f>
        <v>90.2511</v>
      </c>
      <c r="E281" s="22">
        <f>F281</f>
        <v>90.2511</v>
      </c>
      <c r="F281" s="22">
        <f>ROUND(90.2510999301102,5)</f>
        <v>90.2511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ROUND(91.9351932514113,5)</f>
        <v>91.93519</v>
      </c>
      <c r="D283" s="22">
        <f>F283</f>
        <v>93.40844</v>
      </c>
      <c r="E283" s="22">
        <f>F283</f>
        <v>93.40844</v>
      </c>
      <c r="F283" s="22">
        <f>ROUND(93.4084405657845,5)</f>
        <v>93.40844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ROUND(91.9351932514113,2)</f>
        <v>91.94</v>
      </c>
      <c r="D285" s="20">
        <f>F285</f>
        <v>91.94</v>
      </c>
      <c r="E285" s="20">
        <f>F285</f>
        <v>91.94</v>
      </c>
      <c r="F285" s="20">
        <f>ROUND(91.9351932514113,2)</f>
        <v>91.94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ROUND(91.9351932514113,2)</f>
        <v>91.94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ROUND(89.2581613800031,5)</f>
        <v>89.25816</v>
      </c>
      <c r="D289" s="22">
        <f>F289</f>
        <v>80.10526</v>
      </c>
      <c r="E289" s="22">
        <f>F289</f>
        <v>80.10526</v>
      </c>
      <c r="F289" s="22">
        <f>ROUND(80.1052608809554,5)</f>
        <v>80.10526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ROUND(89.2581613800031,5)</f>
        <v>89.25816</v>
      </c>
      <c r="D291" s="22">
        <f>F291</f>
        <v>76.69013</v>
      </c>
      <c r="E291" s="22">
        <f>F291</f>
        <v>76.69013</v>
      </c>
      <c r="F291" s="22">
        <f>ROUND(76.6901262643951,5)</f>
        <v>76.69013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ROUND(89.2581613800031,5)</f>
        <v>89.25816</v>
      </c>
      <c r="D293" s="22">
        <f>F293</f>
        <v>75.15206</v>
      </c>
      <c r="E293" s="22">
        <f>F293</f>
        <v>75.15206</v>
      </c>
      <c r="F293" s="22">
        <f>ROUND(75.1520595812858,5)</f>
        <v>75.15206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ROUND(89.2581613800031,5)</f>
        <v>89.25816</v>
      </c>
      <c r="D295" s="22">
        <f>F295</f>
        <v>77.22261</v>
      </c>
      <c r="E295" s="22">
        <f>F295</f>
        <v>77.22261</v>
      </c>
      <c r="F295" s="22">
        <f>ROUND(77.2226085326604,5)</f>
        <v>77.22261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ROUND(89.2581613800031,5)</f>
        <v>89.25816</v>
      </c>
      <c r="D297" s="22">
        <f>F297</f>
        <v>81.28036</v>
      </c>
      <c r="E297" s="22">
        <f>F297</f>
        <v>81.28036</v>
      </c>
      <c r="F297" s="22">
        <f>ROUND(81.2803633353364,5)</f>
        <v>81.28036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ROUND(89.2581613800031,5)</f>
        <v>89.25816</v>
      </c>
      <c r="D299" s="22">
        <f>F299</f>
        <v>79.82147</v>
      </c>
      <c r="E299" s="22">
        <f>F299</f>
        <v>79.82147</v>
      </c>
      <c r="F299" s="22">
        <f>ROUND(79.8214655806337,5)</f>
        <v>79.82147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ROUND(89.2581613800031,5)</f>
        <v>89.25816</v>
      </c>
      <c r="D301" s="22">
        <f>F301</f>
        <v>81.94951</v>
      </c>
      <c r="E301" s="22">
        <f>F301</f>
        <v>81.94951</v>
      </c>
      <c r="F301" s="22">
        <f>ROUND(81.9495101882775,5)</f>
        <v>81.94951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ROUND(89.2581613800031,5)</f>
        <v>89.25816</v>
      </c>
      <c r="D303" s="22">
        <f>F303</f>
        <v>87.81002</v>
      </c>
      <c r="E303" s="22">
        <f>F303</f>
        <v>87.81002</v>
      </c>
      <c r="F303" s="22">
        <f>ROUND(87.8100224033276,5)</f>
        <v>87.81002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ROUND(89.2581613800031,2)</f>
        <v>89.26</v>
      </c>
      <c r="D305" s="20">
        <f>F305</f>
        <v>89.26</v>
      </c>
      <c r="E305" s="20">
        <f>F305</f>
        <v>89.26</v>
      </c>
      <c r="F305" s="20">
        <f>ROUND(89.2581613800031,2)</f>
        <v>89.26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ROUND(89.2581613800031,2)</f>
        <v>89.26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2021-04-16T15:52:50Z</dcterms:modified>
  <cp:category/>
  <cp:version/>
  <cp:contentType/>
  <cp:contentStatus/>
</cp:coreProperties>
</file>