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omega\AppData\Local\Temp\"/>
    </mc:Choice>
  </mc:AlternateContent>
  <bookViews>
    <workbookView xWindow="3570" yWindow="-135" windowWidth="20250" windowHeight="11055"/>
  </bookViews>
  <sheets>
    <sheet name="Sheet1" sheetId="1" r:id="rId1"/>
  </sheets>
  <definedNames>
    <definedName name="_xlnm.Print_Area" localSheetId="0">Sheet1!$A$1:$G$403</definedName>
  </definedNames>
  <calcPr calcId="152511"/>
</workbook>
</file>

<file path=xl/calcChain.xml><?xml version="1.0" encoding="utf-8"?>
<calcChain xmlns="http://schemas.openxmlformats.org/spreadsheetml/2006/main">
  <c r="C289" i="1" l="1"/>
  <c r="B289" i="1"/>
  <c r="D288" i="1"/>
  <c r="D287" i="1"/>
  <c r="D286" i="1"/>
  <c r="D285" i="1"/>
  <c r="D284" i="1"/>
  <c r="D283" i="1"/>
  <c r="F258" i="1"/>
  <c r="E258" i="1"/>
  <c r="C258" i="1"/>
  <c r="B258" i="1"/>
  <c r="G257" i="1"/>
  <c r="D257" i="1"/>
  <c r="G256" i="1"/>
  <c r="D256" i="1"/>
  <c r="G255" i="1"/>
  <c r="D255" i="1"/>
  <c r="G254" i="1"/>
  <c r="D254" i="1"/>
  <c r="G253" i="1"/>
  <c r="D253" i="1"/>
  <c r="G252" i="1"/>
  <c r="D252" i="1"/>
  <c r="F227" i="1"/>
  <c r="E227" i="1"/>
  <c r="C227" i="1"/>
  <c r="B227" i="1"/>
  <c r="G226" i="1"/>
  <c r="D226" i="1"/>
  <c r="G225" i="1"/>
  <c r="D225" i="1"/>
  <c r="G224" i="1"/>
  <c r="D224" i="1"/>
  <c r="G223" i="1"/>
  <c r="D223" i="1"/>
  <c r="G222" i="1"/>
  <c r="D222" i="1"/>
  <c r="G221" i="1"/>
  <c r="D221" i="1"/>
  <c r="F196" i="1"/>
  <c r="E196" i="1"/>
  <c r="C196" i="1"/>
  <c r="B196" i="1"/>
  <c r="G195" i="1"/>
  <c r="D195" i="1"/>
  <c r="G194" i="1"/>
  <c r="D194" i="1"/>
  <c r="G193" i="1"/>
  <c r="D193" i="1"/>
  <c r="G192" i="1"/>
  <c r="D192" i="1"/>
  <c r="G191" i="1"/>
  <c r="D191" i="1"/>
  <c r="G190" i="1"/>
  <c r="D190" i="1"/>
  <c r="C280" i="1"/>
  <c r="B280" i="1"/>
  <c r="D279" i="1"/>
  <c r="D278" i="1"/>
  <c r="D277" i="1"/>
  <c r="D276" i="1"/>
  <c r="D275" i="1"/>
  <c r="D274" i="1"/>
  <c r="D273" i="1"/>
  <c r="D272" i="1"/>
  <c r="D271" i="1"/>
  <c r="D270" i="1"/>
  <c r="D269" i="1"/>
  <c r="D268" i="1"/>
  <c r="D267" i="1"/>
  <c r="D266" i="1"/>
  <c r="D265" i="1"/>
  <c r="D264" i="1"/>
  <c r="D263" i="1"/>
  <c r="D262" i="1"/>
  <c r="D261" i="1"/>
  <c r="F249" i="1"/>
  <c r="E249" i="1"/>
  <c r="C249" i="1"/>
  <c r="B249" i="1"/>
  <c r="G248" i="1"/>
  <c r="D248" i="1"/>
  <c r="G247" i="1"/>
  <c r="D247" i="1"/>
  <c r="G246" i="1"/>
  <c r="D246" i="1"/>
  <c r="G245" i="1"/>
  <c r="D245" i="1"/>
  <c r="G244" i="1"/>
  <c r="D244" i="1"/>
  <c r="G243" i="1"/>
  <c r="D243" i="1"/>
  <c r="G242" i="1"/>
  <c r="D242" i="1"/>
  <c r="G241" i="1"/>
  <c r="D241" i="1"/>
  <c r="G240" i="1"/>
  <c r="D240" i="1"/>
  <c r="G239" i="1"/>
  <c r="D239" i="1"/>
  <c r="G238" i="1"/>
  <c r="D238" i="1"/>
  <c r="G237" i="1"/>
  <c r="D237" i="1"/>
  <c r="G236" i="1"/>
  <c r="D236" i="1"/>
  <c r="G235" i="1"/>
  <c r="D235" i="1"/>
  <c r="G234" i="1"/>
  <c r="D234" i="1"/>
  <c r="G233" i="1"/>
  <c r="D233" i="1"/>
  <c r="G232" i="1"/>
  <c r="D232" i="1"/>
  <c r="G231" i="1"/>
  <c r="D231" i="1"/>
  <c r="G230" i="1"/>
  <c r="D230" i="1"/>
  <c r="F218" i="1"/>
  <c r="E218" i="1"/>
  <c r="C218" i="1"/>
  <c r="B218" i="1"/>
  <c r="G217" i="1"/>
  <c r="D217" i="1"/>
  <c r="G216" i="1"/>
  <c r="D216" i="1"/>
  <c r="G215" i="1"/>
  <c r="D215" i="1"/>
  <c r="G214" i="1"/>
  <c r="D214" i="1"/>
  <c r="G213" i="1"/>
  <c r="D213" i="1"/>
  <c r="G212" i="1"/>
  <c r="D212" i="1"/>
  <c r="G211" i="1"/>
  <c r="D211" i="1"/>
  <c r="G210" i="1"/>
  <c r="D210" i="1"/>
  <c r="G209" i="1"/>
  <c r="D209" i="1"/>
  <c r="G208" i="1"/>
  <c r="D208" i="1"/>
  <c r="G207" i="1"/>
  <c r="D207" i="1"/>
  <c r="G206" i="1"/>
  <c r="D206" i="1"/>
  <c r="G205" i="1"/>
  <c r="D205" i="1"/>
  <c r="G204" i="1"/>
  <c r="D204" i="1"/>
  <c r="G203" i="1"/>
  <c r="D203" i="1"/>
  <c r="G202" i="1"/>
  <c r="D202" i="1"/>
  <c r="G201" i="1"/>
  <c r="D201" i="1"/>
  <c r="G200" i="1"/>
  <c r="D200" i="1"/>
  <c r="G199" i="1"/>
  <c r="D199" i="1"/>
  <c r="F187" i="1"/>
  <c r="E187" i="1"/>
  <c r="C187" i="1"/>
  <c r="B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388" i="1" l="1"/>
  <c r="G389" i="1"/>
  <c r="G390" i="1"/>
  <c r="D391" i="1"/>
  <c r="D390" i="1"/>
  <c r="D389" i="1"/>
  <c r="D388" i="1"/>
  <c r="G384" i="1"/>
  <c r="G383" i="1"/>
  <c r="G382" i="1"/>
  <c r="D383" i="1"/>
  <c r="D384" i="1"/>
  <c r="D385" i="1"/>
  <c r="D382" i="1"/>
  <c r="D371" i="1"/>
  <c r="D370" i="1"/>
  <c r="G351" i="1"/>
  <c r="D351" i="1"/>
  <c r="G350" i="1"/>
  <c r="D350" i="1"/>
  <c r="G331" i="1"/>
  <c r="D331" i="1"/>
  <c r="G330" i="1"/>
  <c r="D330" i="1"/>
  <c r="G312" i="1"/>
  <c r="D312" i="1"/>
  <c r="G308" i="1"/>
  <c r="D308" i="1"/>
  <c r="D362" i="1"/>
  <c r="D361" i="1"/>
  <c r="G342" i="1"/>
  <c r="D342" i="1"/>
  <c r="G341" i="1"/>
  <c r="D341" i="1"/>
  <c r="G322" i="1"/>
  <c r="D322" i="1"/>
  <c r="G321" i="1"/>
  <c r="D321" i="1"/>
  <c r="G303" i="1"/>
  <c r="D303" i="1"/>
  <c r="F305" i="1"/>
  <c r="E305" i="1"/>
  <c r="C305" i="1"/>
  <c r="B305" i="1"/>
  <c r="G297" i="1"/>
  <c r="D297" i="1"/>
  <c r="F127" i="1" l="1"/>
  <c r="E127" i="1"/>
  <c r="C127" i="1"/>
  <c r="B127" i="1"/>
  <c r="B138" i="1"/>
  <c r="C138" i="1"/>
  <c r="E138" i="1"/>
  <c r="F138" i="1"/>
  <c r="E149" i="1"/>
  <c r="F149" i="1"/>
  <c r="G149" i="1" s="1"/>
  <c r="C149" i="1"/>
  <c r="B149" i="1"/>
  <c r="C160" i="1"/>
  <c r="B160" i="1"/>
  <c r="C374" i="1"/>
  <c r="B374" i="1"/>
  <c r="C365" i="1"/>
  <c r="B365" i="1"/>
  <c r="B354" i="1"/>
  <c r="C354" i="1"/>
  <c r="E354" i="1"/>
  <c r="F354" i="1"/>
  <c r="F345" i="1"/>
  <c r="E345" i="1"/>
  <c r="C345" i="1"/>
  <c r="B345" i="1"/>
  <c r="F334" i="1"/>
  <c r="E334" i="1"/>
  <c r="C334" i="1"/>
  <c r="B334" i="1"/>
  <c r="F325" i="1"/>
  <c r="E325" i="1"/>
  <c r="C325" i="1"/>
  <c r="B325" i="1"/>
  <c r="F314" i="1"/>
  <c r="E314" i="1"/>
  <c r="C314" i="1"/>
  <c r="B314" i="1"/>
  <c r="G353" i="1"/>
  <c r="G352" i="1"/>
  <c r="G349" i="1"/>
  <c r="G348" i="1"/>
  <c r="G344" i="1"/>
  <c r="G343" i="1"/>
  <c r="G340" i="1"/>
  <c r="G339" i="1"/>
  <c r="G338" i="1"/>
  <c r="G337" i="1"/>
  <c r="G333" i="1"/>
  <c r="G332" i="1"/>
  <c r="G329" i="1"/>
  <c r="G328" i="1"/>
  <c r="G324" i="1"/>
  <c r="G323" i="1"/>
  <c r="G320" i="1"/>
  <c r="G319" i="1"/>
  <c r="G318" i="1"/>
  <c r="G317" i="1"/>
  <c r="G313" i="1"/>
  <c r="G311" i="1"/>
  <c r="G310" i="1"/>
  <c r="G309" i="1"/>
  <c r="G305" i="1"/>
  <c r="G304" i="1"/>
  <c r="G302" i="1"/>
  <c r="G301" i="1"/>
  <c r="G300" i="1"/>
  <c r="G299" i="1"/>
  <c r="G298"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G88" i="1" s="1"/>
  <c r="F87" i="1"/>
  <c r="F89" i="1" s="1"/>
  <c r="E87" i="1"/>
  <c r="F86" i="1"/>
  <c r="E86" i="1"/>
  <c r="G82" i="1"/>
  <c r="D82" i="1"/>
  <c r="G81" i="1"/>
  <c r="D81" i="1"/>
  <c r="G80" i="1"/>
  <c r="D80" i="1"/>
  <c r="G76" i="1"/>
  <c r="D76" i="1"/>
  <c r="G75" i="1"/>
  <c r="D75" i="1"/>
  <c r="G74" i="1"/>
  <c r="D74" i="1"/>
  <c r="G70" i="1"/>
  <c r="D70" i="1"/>
  <c r="D373" i="1"/>
  <c r="D372" i="1"/>
  <c r="D369" i="1"/>
  <c r="D368" i="1"/>
  <c r="D364" i="1"/>
  <c r="D363" i="1"/>
  <c r="D360" i="1"/>
  <c r="D359" i="1"/>
  <c r="D358" i="1"/>
  <c r="D357" i="1"/>
  <c r="D352" i="1"/>
  <c r="D332" i="1"/>
  <c r="D343" i="1"/>
  <c r="D340" i="1"/>
  <c r="D323" i="1"/>
  <c r="D320" i="1"/>
  <c r="D353" i="1"/>
  <c r="D349" i="1"/>
  <c r="D348" i="1"/>
  <c r="D344" i="1"/>
  <c r="D339" i="1"/>
  <c r="D338" i="1"/>
  <c r="D337" i="1"/>
  <c r="D333" i="1"/>
  <c r="D329" i="1"/>
  <c r="D328" i="1"/>
  <c r="D324" i="1"/>
  <c r="D319" i="1"/>
  <c r="D318" i="1"/>
  <c r="D317" i="1"/>
  <c r="D302" i="1"/>
  <c r="D309" i="1"/>
  <c r="D310" i="1"/>
  <c r="D311" i="1"/>
  <c r="D313" i="1"/>
  <c r="D304" i="1"/>
  <c r="D301" i="1"/>
  <c r="D300" i="1"/>
  <c r="D299" i="1"/>
  <c r="D298"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D77" i="1" l="1"/>
  <c r="G354" i="1"/>
  <c r="G71" i="1"/>
  <c r="G77" i="1"/>
  <c r="G325" i="1"/>
  <c r="G345" i="1"/>
  <c r="G138" i="1"/>
  <c r="G334" i="1"/>
  <c r="D88" i="1"/>
  <c r="G122" i="1"/>
  <c r="G133" i="1"/>
  <c r="G187" i="1"/>
  <c r="G196" i="1"/>
  <c r="G218" i="1"/>
  <c r="G227" i="1"/>
  <c r="G249" i="1"/>
  <c r="G258" i="1"/>
  <c r="G87" i="1"/>
  <c r="G86" i="1"/>
  <c r="G83" i="1"/>
  <c r="G144" i="1"/>
  <c r="D83" i="1"/>
  <c r="D71" i="1"/>
  <c r="D86" i="1"/>
  <c r="E89" i="1"/>
  <c r="G89" i="1" s="1"/>
  <c r="G127" i="1"/>
  <c r="G314" i="1"/>
  <c r="D87" i="1"/>
  <c r="D89" i="1"/>
  <c r="D289" i="1"/>
  <c r="D374" i="1"/>
  <c r="D365" i="1"/>
  <c r="D160" i="1"/>
  <c r="D354" i="1"/>
  <c r="D345" i="1"/>
  <c r="D325" i="1"/>
  <c r="D122" i="1"/>
  <c r="D149" i="1"/>
  <c r="D155" i="1"/>
  <c r="D196" i="1"/>
  <c r="D218" i="1"/>
  <c r="D227" i="1"/>
  <c r="D249" i="1"/>
  <c r="D258" i="1"/>
  <c r="D280" i="1"/>
  <c r="D314" i="1"/>
  <c r="D127" i="1"/>
  <c r="D133" i="1"/>
  <c r="D144" i="1"/>
  <c r="D187" i="1"/>
  <c r="D305" i="1"/>
  <c r="D334" i="1"/>
  <c r="D138" i="1"/>
</calcChain>
</file>

<file path=xl/sharedStrings.xml><?xml version="1.0" encoding="utf-8"?>
<sst xmlns="http://schemas.openxmlformats.org/spreadsheetml/2006/main" count="496" uniqueCount="134">
  <si>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</si>
  <si>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</si>
  <si>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</si>
  <si>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</si>
  <si>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</si>
  <si>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</si>
  <si>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</si>
  <si>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</si>
  <si>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</si>
  <si>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</si>
  <si>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</si>
  <si>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</si>
  <si>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</si>
  <si>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</si>
  <si>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</si>
  <si>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</si>
  <si>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</si>
  <si>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</si>
  <si>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</si>
  <si>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</si>
  <si>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</si>
  <si>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</si>
  <si>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</si>
  <si>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</si>
  <si>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</si>
  <si>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</si>
  <si>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</si>
  <si>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</si>
  <si>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</si>
  <si>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</si>
  <si>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</si>
  <si>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</si>
  <si>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</si>
  <si>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</si>
  <si>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</si>
  <si>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</si>
  <si>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</si>
  <si>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</si>
  <si>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</si>
  <si>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</si>
  <si>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</si>
  <si>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</si>
  <si>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</si>
  <si>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</si>
  <si>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</si>
  <si>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</si>
  <si>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</si>
  <si>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</si>
  <si>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</si>
  <si>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</si>
  <si>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</si>
  <si>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</si>
  <si>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</si>
  <si>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</si>
  <si>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</si>
  <si>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</si>
  <si>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</si>
  <si>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</si>
  <si>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</si>
  <si>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</si>
  <si>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</si>
  <si>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</si>
  <si>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</si>
  <si>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</si>
  <si>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</si>
  <si>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</si>
  <si>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</si>
  <si>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</si>
  <si>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</si>
  <si>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</si>
  <si>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</si>
  <si>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</si>
  <si>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EQUITY DERIVATIVES MARKET</t>
  </si>
  <si>
    <t>Bond Futures</t>
  </si>
  <si>
    <t>INTEREST RATE DERIVATIVES MARKET</t>
  </si>
  <si>
    <t>Bond Index Futures</t>
  </si>
  <si>
    <t>CURRENCY DERIVATIVES MARKET</t>
  </si>
  <si>
    <t>Bond Options</t>
  </si>
  <si>
    <t>Index</t>
  </si>
  <si>
    <t xml:space="preserve">Central Order Book and Reported Trades </t>
  </si>
  <si>
    <t>Reported Trades</t>
  </si>
  <si>
    <t xml:space="preserve"> </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</si>
  <si>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</si>
  <si>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</si>
  <si>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</si>
  <si>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</si>
  <si>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</si>
  <si>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</si>
  <si>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</si>
  <si>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</si>
  <si>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</si>
  <si>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</si>
  <si>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</si>
  <si>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</si>
  <si>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</si>
  <si>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</si>
  <si>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</si>
  <si>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</si>
  <si>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Dividend Futures</t>
  </si>
  <si>
    <t>Index Futures</t>
  </si>
  <si>
    <t>Singel-Stock Futures</t>
  </si>
  <si>
    <t>Can-Do Futures</t>
  </si>
  <si>
    <t>Single-Stock</t>
  </si>
  <si>
    <t>International Derivatives</t>
  </si>
  <si>
    <t>International Dividends</t>
  </si>
  <si>
    <t>Avg. Trade Size</t>
  </si>
  <si>
    <t>% Repo</t>
  </si>
  <si>
    <t>African Derivatives</t>
  </si>
  <si>
    <t>Exchange Traded CFD</t>
  </si>
  <si>
    <t>International Derivatives Dividends</t>
  </si>
  <si>
    <t>Weekly Statistics</t>
  </si>
  <si>
    <t>Week ended 26 January 2018</t>
  </si>
  <si>
    <t>26.01.2018</t>
  </si>
  <si>
    <t>27.01.2017</t>
  </si>
  <si>
    <t>Any Day Expiry Daad Aud</t>
  </si>
  <si>
    <t>Any Day Expiry Daeu Eur</t>
  </si>
  <si>
    <t>Any Day Expiry Dagb Gbp</t>
  </si>
  <si>
    <t>Any Day Expiry Daus Usd</t>
  </si>
  <si>
    <t>Aud</t>
  </si>
  <si>
    <t>Cad</t>
  </si>
  <si>
    <t>Chf</t>
  </si>
  <si>
    <t>Cnh</t>
  </si>
  <si>
    <t>Eur</t>
  </si>
  <si>
    <t>Gbp</t>
  </si>
  <si>
    <t>Gbp / Usd</t>
  </si>
  <si>
    <t>Hkd</t>
  </si>
  <si>
    <t>Jpy</t>
  </si>
  <si>
    <t>Kes</t>
  </si>
  <si>
    <t>Nzd</t>
  </si>
  <si>
    <t>Sgd</t>
  </si>
  <si>
    <t>Try</t>
  </si>
  <si>
    <t>Usd</t>
  </si>
  <si>
    <t>Usd / Eur</t>
  </si>
  <si>
    <t>Rand/jpy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</si>
</sst>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 #,##0_ ;_ * \-#,##0_ ;_ * &quot;-&quot;??_ ;_ @_ "/>
    <numFmt numFmtId="165" formatCode="_(* #,##0_);_(* \(#,##0\);_(* &quot;-&quot;??_);_(@_)"/>
    <numFmt numFmtId="166" formatCode="###\ ###\ ###\ ###\ ###\ ###\ ##0"/>
    <numFmt numFmtId="168" formatCode="###,###,###,###,##0"/>
    <numFmt numFmtId="169" formatCode="##\ ##0.00"/>
    <numFmt numFmtId="170" formatCode="###,###,###,###,##0.00"/>
  </numFmts>
  <fonts count="74"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2"/>
      <color indexed="23"/>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alignment wrapText="1"/>
    </xf>
    <xf numFmtId="43" fontId="5" fillId="0" borderId="0" applyFont="0" applyFill="0" applyBorder="0" applyAlignment="0" applyProtection="0">
      <alignment wrapText="1"/>
    </xf>
    <xf numFmtId="43" fontId="35" fillId="0" borderId="0" applyFont="0" applyFill="0" applyBorder="0" applyAlignment="0" applyProtection="0"/>
    <xf numFmtId="43" fontId="34"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alignment wrapText="1"/>
    </xf>
    <xf numFmtId="43" fontId="5" fillId="0" borderId="0" applyFont="0" applyFill="0" applyBorder="0" applyAlignment="0" applyProtection="0">
      <alignment wrapText="1"/>
    </xf>
    <xf numFmtId="43" fontId="37" fillId="0" borderId="0" applyFont="0" applyFill="0" applyBorder="0" applyAlignment="0" applyProtection="0">
      <alignment wrapText="1"/>
    </xf>
    <xf numFmtId="43" fontId="5" fillId="0" borderId="0" applyFont="0" applyFill="0" applyBorder="0" applyAlignment="0" applyProtection="0">
      <alignment wrapText="1"/>
    </xf>
    <xf numFmtId="43" fontId="38"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9" fillId="0" borderId="0" applyFont="0" applyFill="0" applyBorder="0" applyAlignment="0" applyProtection="0"/>
    <xf numFmtId="43" fontId="35" fillId="0" borderId="0" applyFont="0" applyFill="0" applyBorder="0" applyAlignment="0" applyProtection="0"/>
    <xf numFmtId="43" fontId="40"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48"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alignment wrapText="1"/>
    </xf>
    <xf numFmtId="43" fontId="5" fillId="0" borderId="0" applyFont="0" applyFill="0" applyBorder="0" applyAlignment="0" applyProtection="0">
      <alignment wrapText="1"/>
    </xf>
    <xf numFmtId="43" fontId="51" fillId="0" borderId="0" applyFont="0" applyFill="0" applyBorder="0" applyAlignment="0" applyProtection="0">
      <alignment wrapText="1"/>
    </xf>
    <xf numFmtId="43" fontId="5" fillId="0" borderId="0" applyFont="0" applyFill="0" applyBorder="0" applyAlignment="0" applyProtection="0">
      <alignment wrapText="1"/>
    </xf>
    <xf numFmtId="43" fontId="5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5" fillId="0" borderId="0" applyFont="0" applyFill="0" applyBorder="0" applyAlignment="0" applyProtection="0"/>
    <xf numFmtId="43" fontId="35"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4"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3" fillId="0" borderId="0" applyFont="0" applyFill="0" applyBorder="0" applyAlignment="0" applyProtection="0">
      <alignment vertical="top"/>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3" fillId="0" borderId="0" applyFont="0" applyFill="0" applyBorder="0" applyAlignment="0" applyProtection="0"/>
    <xf numFmtId="43" fontId="3" fillId="0" borderId="0" applyFont="0" applyFill="0" applyBorder="0" applyAlignment="0" applyProtection="0"/>
    <xf numFmtId="43" fontId="62" fillId="0" borderId="0" applyFont="0" applyFill="0" applyBorder="0" applyAlignment="0" applyProtection="0"/>
    <xf numFmtId="43" fontId="59"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62" fillId="0" borderId="0"/>
    <xf numFmtId="0" fontId="62" fillId="0" borderId="0"/>
    <xf numFmtId="0" fontId="25" fillId="0" borderId="0">
      <alignment wrapText="1"/>
    </xf>
    <xf numFmtId="0" fontId="5" fillId="0" borderId="0">
      <alignment wrapText="1"/>
    </xf>
    <xf numFmtId="0" fontId="27" fillId="0" borderId="0"/>
    <xf numFmtId="0" fontId="5" fillId="0" borderId="0"/>
    <xf numFmtId="0" fontId="29" fillId="0" borderId="0">
      <alignment wrapText="1"/>
    </xf>
    <xf numFmtId="0" fontId="5" fillId="0" borderId="0">
      <alignment wrapText="1"/>
    </xf>
    <xf numFmtId="0" fontId="30" fillId="0" borderId="0"/>
    <xf numFmtId="0" fontId="5" fillId="0" borderId="0"/>
    <xf numFmtId="0" fontId="31" fillId="0" borderId="0">
      <alignment wrapText="1"/>
    </xf>
    <xf numFmtId="0" fontId="5" fillId="0" borderId="0">
      <alignment wrapText="1"/>
    </xf>
    <xf numFmtId="0" fontId="32" fillId="0" borderId="0"/>
    <xf numFmtId="0" fontId="5" fillId="0" borderId="0"/>
    <xf numFmtId="0" fontId="33" fillId="0" borderId="0">
      <alignment wrapText="1"/>
    </xf>
    <xf numFmtId="0" fontId="5" fillId="0" borderId="0">
      <alignment wrapText="1"/>
    </xf>
    <xf numFmtId="0" fontId="36" fillId="0" borderId="0"/>
    <xf numFmtId="0" fontId="5" fillId="0" borderId="0"/>
    <xf numFmtId="0" fontId="37" fillId="0" borderId="0">
      <alignment wrapText="1"/>
    </xf>
    <xf numFmtId="0" fontId="5" fillId="0" borderId="0">
      <alignment wrapText="1"/>
    </xf>
    <xf numFmtId="0" fontId="41" fillId="0" borderId="0"/>
    <xf numFmtId="0" fontId="5" fillId="0" borderId="0"/>
    <xf numFmtId="0" fontId="42" fillId="0" borderId="0"/>
    <xf numFmtId="0" fontId="5" fillId="0" borderId="0"/>
    <xf numFmtId="0" fontId="43" fillId="0" borderId="0"/>
    <xf numFmtId="0" fontId="5" fillId="0" borderId="0"/>
    <xf numFmtId="0" fontId="45" fillId="0" borderId="0"/>
    <xf numFmtId="0" fontId="5" fillId="0" borderId="0"/>
    <xf numFmtId="0" fontId="46" fillId="0" borderId="0">
      <alignment wrapText="1"/>
    </xf>
    <xf numFmtId="0" fontId="5" fillId="0" borderId="0">
      <alignment wrapText="1"/>
    </xf>
    <xf numFmtId="0" fontId="50" fillId="0" borderId="0"/>
    <xf numFmtId="0" fontId="5" fillId="0" borderId="0"/>
    <xf numFmtId="0" fontId="51" fillId="0" borderId="0">
      <alignment wrapText="1"/>
    </xf>
    <xf numFmtId="0" fontId="5" fillId="0" borderId="0">
      <alignment wrapText="1"/>
    </xf>
    <xf numFmtId="0" fontId="62"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7" fillId="0" borderId="0">
      <alignment wrapText="1"/>
    </xf>
    <xf numFmtId="0" fontId="5" fillId="0" borderId="0">
      <alignment wrapText="1"/>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59"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0" fillId="0" borderId="0">
      <alignment wrapText="1"/>
    </xf>
    <xf numFmtId="0" fontId="5" fillId="0" borderId="0">
      <alignment wrapText="1"/>
    </xf>
    <xf numFmtId="0" fontId="61" fillId="0" borderId="0"/>
    <xf numFmtId="0" fontId="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4" fillId="0" borderId="0">
      <alignment wrapText="1"/>
    </xf>
    <xf numFmtId="43"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alignment wrapText="1"/>
    </xf>
    <xf numFmtId="43" fontId="5"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alignment wrapText="1"/>
    </xf>
    <xf numFmtId="43" fontId="5" fillId="0" borderId="0" applyFont="0" applyFill="0" applyBorder="0" applyAlignment="0" applyProtection="0">
      <alignment wrapTex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2"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43" fontId="1" fillId="0" borderId="0" applyFont="0" applyFill="0" applyBorder="0" applyAlignment="0" applyProtection="0"/>
    <xf numFmtId="0" fontId="5" fillId="0" borderId="0">
      <alignment wrapText="1"/>
    </xf>
  </cellStyleXfs>
  <cellXfs count="140">
    <xf numFmtId="0" fontId="0" fillId="0" borderId="0" xfId="0"/>
    <xf numFmtId="2" fontId="5" fillId="2" borderId="0" xfId="2566" applyNumberFormat="1" applyFont="1" applyFill="1" applyBorder="1" applyAlignment="1">
      <alignment horizontal="center"/>
    </xf>
    <xf numFmtId="43" fontId="5" fillId="2" borderId="0" xfId="3" applyFont="1" applyFill="1" applyBorder="1" applyAlignment="1">
      <alignment horizontal="center"/>
    </xf>
    <xf numFmtId="0" fontId="5" fillId="2" borderId="0" xfId="2566" applyFont="1" applyFill="1" applyBorder="1"/>
    <xf numFmtId="43" fontId="5" fillId="2" borderId="0" xfId="898" applyNumberFormat="1" applyFont="1" applyFill="1" applyBorder="1"/>
    <xf numFmtId="3" fontId="5" fillId="2" borderId="0" xfId="2566" applyNumberFormat="1" applyFont="1" applyFill="1" applyBorder="1"/>
    <xf numFmtId="164" fontId="3" fillId="2" borderId="0" xfId="2630" applyNumberFormat="1" applyFont="1" applyFill="1" applyBorder="1" applyAlignment="1">
      <alignment horizontal="right" wrapText="1"/>
    </xf>
    <xf numFmtId="43" fontId="3" fillId="2" borderId="0" xfId="898" applyNumberFormat="1" applyFont="1" applyFill="1" applyBorder="1" applyAlignment="1">
      <alignment horizontal="right" wrapText="1"/>
    </xf>
    <xf numFmtId="43"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5" fontId="9" fillId="2" borderId="0" xfId="898" applyNumberFormat="1" applyFont="1" applyFill="1" applyBorder="1"/>
    <xf numFmtId="0" fontId="13" fillId="2" borderId="0" xfId="2566" applyFont="1" applyFill="1" applyBorder="1"/>
    <xf numFmtId="0" fontId="22" fillId="2" borderId="0" xfId="0" applyFont="1" applyFill="1" applyBorder="1"/>
    <xf numFmtId="0" fontId="6" fillId="2" borderId="0" xfId="2566" applyFont="1" applyFill="1" applyBorder="1" applyAlignment="1">
      <alignment horizontal="center"/>
    </xf>
    <xf numFmtId="166" fontId="62" fillId="2" borderId="0" xfId="2185" applyNumberFormat="1" applyFill="1" applyBorder="1"/>
    <xf numFmtId="0" fontId="7" fillId="2" borderId="0" xfId="2566" applyFont="1" applyFill="1" applyBorder="1"/>
    <xf numFmtId="0" fontId="5" fillId="2" borderId="0" xfId="2566" applyFill="1" applyBorder="1"/>
    <xf numFmtId="43" fontId="13" fillId="2" borderId="0" xfId="898" applyFont="1" applyFill="1" applyBorder="1"/>
    <xf numFmtId="43"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9" fillId="2" borderId="0" xfId="0" applyFont="1" applyFill="1" applyBorder="1"/>
    <xf numFmtId="164" fontId="5" fillId="2" borderId="0" xfId="1" applyNumberFormat="1" applyFont="1" applyFill="1" applyBorder="1"/>
    <xf numFmtId="164" fontId="5" fillId="2" borderId="0" xfId="1" applyNumberFormat="1" applyFont="1" applyFill="1" applyBorder="1" applyAlignment="1">
      <alignment horizontal="center"/>
    </xf>
    <xf numFmtId="0" fontId="44" fillId="2" borderId="0" xfId="0" applyFont="1" applyFill="1" applyBorder="1"/>
    <xf numFmtId="0" fontId="56" fillId="4" borderId="0" xfId="2566" applyFont="1" applyFill="1" applyBorder="1" applyAlignment="1">
      <alignment horizontal="right"/>
    </xf>
    <xf numFmtId="0" fontId="56" fillId="4" borderId="0" xfId="2566" applyFont="1" applyFill="1" applyBorder="1" applyAlignment="1">
      <alignment horizontal="left"/>
    </xf>
    <xf numFmtId="43" fontId="13" fillId="5" borderId="0" xfId="898" applyFont="1" applyFill="1" applyBorder="1"/>
    <xf numFmtId="0" fontId="19" fillId="2" borderId="0" xfId="0" applyFont="1" applyFill="1" applyBorder="1"/>
    <xf numFmtId="0" fontId="0" fillId="2" borderId="0" xfId="0" applyFill="1" applyBorder="1"/>
    <xf numFmtId="0" fontId="0" fillId="2" borderId="0" xfId="0" applyFont="1" applyFill="1" applyBorder="1"/>
    <xf numFmtId="0" fontId="24" fillId="2" borderId="0" xfId="0" applyFont="1" applyFill="1" applyBorder="1"/>
    <xf numFmtId="0" fontId="23" fillId="2" borderId="0" xfId="0" applyFont="1" applyFill="1" applyBorder="1"/>
    <xf numFmtId="0" fontId="7" fillId="2" borderId="0" xfId="2566" applyFont="1" applyFill="1" applyBorder="1" applyAlignment="1">
      <alignment horizontal="right"/>
    </xf>
    <xf numFmtId="0" fontId="21" fillId="2" borderId="0" xfId="2566" applyFont="1" applyFill="1" applyBorder="1"/>
    <xf numFmtId="0" fontId="8" fillId="2" borderId="0" xfId="2589" applyFont="1" applyFill="1" applyBorder="1"/>
    <xf numFmtId="0" fontId="12" fillId="2" borderId="0" xfId="2589" applyFont="1" applyFill="1" applyBorder="1"/>
    <xf numFmtId="165"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43" fontId="5" fillId="2" borderId="0" xfId="4" applyFont="1" applyFill="1" applyBorder="1" applyAlignment="1">
      <alignment horizontal="right"/>
    </xf>
    <xf numFmtId="43" fontId="2" fillId="2" borderId="0" xfId="4" applyFont="1" applyFill="1" applyBorder="1"/>
    <xf numFmtId="0" fontId="56" fillId="4" borderId="0" xfId="2566" quotePrefix="1" applyFont="1" applyFill="1" applyBorder="1" applyAlignment="1">
      <alignment horizontal="right"/>
    </xf>
    <xf numFmtId="43" fontId="13" fillId="2" borderId="0" xfId="898" applyFont="1" applyFill="1" applyBorder="1"/>
    <xf numFmtId="0" fontId="56" fillId="4" borderId="0" xfId="2566" applyFont="1" applyFill="1" applyBorder="1" applyAlignment="1">
      <alignment horizontal="right"/>
    </xf>
    <xf numFmtId="43" fontId="13" fillId="2" borderId="0" xfId="898" applyFont="1" applyFill="1" applyBorder="1"/>
    <xf numFmtId="0" fontId="56" fillId="4" borderId="0" xfId="2566" applyFont="1" applyFill="1" applyBorder="1"/>
    <xf numFmtId="0" fontId="56" fillId="4" borderId="0" xfId="2566" applyFont="1" applyFill="1" applyBorder="1" applyAlignment="1">
      <alignment horizontal="right"/>
    </xf>
    <xf numFmtId="164" fontId="5" fillId="2" borderId="0" xfId="4" applyNumberFormat="1" applyFont="1" applyFill="1" applyBorder="1" applyAlignment="1">
      <alignment horizontal="right"/>
    </xf>
    <xf numFmtId="166" fontId="65" fillId="0" borderId="0" xfId="0" applyNumberFormat="1" applyFont="1" applyBorder="1"/>
    <xf numFmtId="0" fontId="20" fillId="2" borderId="0" xfId="2595" applyFont="1" applyFill="1" applyBorder="1" applyAlignment="1">
      <alignment horizontal="center"/>
    </xf>
    <xf numFmtId="0" fontId="14" fillId="2" borderId="0" xfId="2566" applyFont="1" applyFill="1" applyBorder="1"/>
    <xf numFmtId="2" fontId="23" fillId="2" borderId="0" xfId="2566" applyNumberFormat="1" applyFont="1" applyFill="1" applyBorder="1" applyAlignment="1">
      <alignment horizontal="center"/>
    </xf>
    <xf numFmtId="43" fontId="23" fillId="2" borderId="0" xfId="4" applyFont="1" applyFill="1" applyBorder="1" applyAlignment="1">
      <alignment horizontal="center"/>
    </xf>
    <xf numFmtId="2" fontId="13" fillId="2" borderId="0" xfId="2566" applyNumberFormat="1" applyFont="1" applyFill="1" applyBorder="1" applyAlignment="1">
      <alignment horizontal="center"/>
    </xf>
    <xf numFmtId="43" fontId="13" fillId="2" borderId="0" xfId="4" applyFont="1" applyFill="1" applyBorder="1" applyAlignment="1">
      <alignment horizontal="center"/>
    </xf>
    <xf numFmtId="0" fontId="23" fillId="2" borderId="0" xfId="2566" applyFont="1" applyFill="1" applyBorder="1"/>
    <xf numFmtId="2" fontId="5" fillId="2" borderId="0" xfId="2566" applyNumberFormat="1" applyFont="1" applyFill="1" applyBorder="1" applyAlignment="1">
      <alignment horizontal="center"/>
    </xf>
    <xf numFmtId="43" fontId="5" fillId="2" borderId="0" xfId="4" applyFont="1" applyFill="1" applyBorder="1" applyAlignment="1">
      <alignment horizontal="center"/>
    </xf>
    <xf numFmtId="0" fontId="13" fillId="2" borderId="0" xfId="2566" applyFont="1" applyFill="1" applyBorder="1"/>
    <xf numFmtId="0" fontId="22" fillId="2" borderId="0" xfId="0" applyFont="1" applyFill="1" applyBorder="1"/>
    <xf numFmtId="0" fontId="0" fillId="2" borderId="0" xfId="0" applyFill="1" applyBorder="1"/>
    <xf numFmtId="165" fontId="13" fillId="3" borderId="0" xfId="898" applyNumberFormat="1" applyFont="1" applyFill="1" applyBorder="1" applyAlignment="1"/>
    <xf numFmtId="164" fontId="66" fillId="3" borderId="0" xfId="4" applyNumberFormat="1" applyFont="1" applyFill="1" applyBorder="1" applyAlignment="1"/>
    <xf numFmtId="168" fontId="13" fillId="3" borderId="0" xfId="4" applyNumberFormat="1" applyFont="1" applyFill="1" applyBorder="1" applyAlignment="1"/>
    <xf numFmtId="168" fontId="13" fillId="3" borderId="0" xfId="898" applyNumberFormat="1" applyFont="1" applyFill="1" applyBorder="1" applyAlignment="1"/>
    <xf numFmtId="165" fontId="13" fillId="3" borderId="0" xfId="898" applyNumberFormat="1" applyFont="1" applyFill="1" applyBorder="1" applyAlignment="1">
      <alignment horizontal="left"/>
    </xf>
    <xf numFmtId="165" fontId="66" fillId="3" borderId="0" xfId="898" applyNumberFormat="1" applyFont="1" applyFill="1" applyBorder="1" applyAlignment="1">
      <alignment horizontal="left"/>
    </xf>
    <xf numFmtId="165" fontId="66" fillId="3" borderId="0" xfId="898" applyNumberFormat="1" applyFont="1" applyFill="1" applyBorder="1" applyAlignment="1"/>
    <xf numFmtId="43" fontId="13" fillId="3" borderId="0" xfId="4" applyFont="1" applyFill="1" applyBorder="1" applyAlignment="1"/>
    <xf numFmtId="43" fontId="13" fillId="3" borderId="0" xfId="1" applyFont="1" applyFill="1" applyBorder="1" applyAlignment="1"/>
    <xf numFmtId="0" fontId="8" fillId="2" borderId="0" xfId="2566" applyFont="1" applyFill="1" applyBorder="1" applyAlignment="1">
      <alignment horizontal="left"/>
    </xf>
    <xf numFmtId="165" fontId="9" fillId="3" borderId="0" xfId="898" applyNumberFormat="1" applyFont="1" applyFill="1" applyBorder="1" applyAlignment="1"/>
    <xf numFmtId="164" fontId="13" fillId="3" borderId="0" xfId="1" applyNumberFormat="1" applyFont="1" applyFill="1" applyBorder="1" applyAlignment="1"/>
    <xf numFmtId="0" fontId="70" fillId="2" borderId="0" xfId="2566" applyFont="1" applyFill="1" applyBorder="1"/>
    <xf numFmtId="0" fontId="13" fillId="3" borderId="0" xfId="2566" applyFont="1" applyFill="1" applyBorder="1" applyAlignment="1">
      <alignment horizontal="left"/>
    </xf>
    <xf numFmtId="164" fontId="13" fillId="3" borderId="0" xfId="4" applyNumberFormat="1" applyFont="1" applyFill="1" applyBorder="1" applyAlignment="1"/>
    <xf numFmtId="0" fontId="13" fillId="3" borderId="0" xfId="2566" applyFont="1" applyFill="1" applyBorder="1"/>
    <xf numFmtId="164" fontId="13" fillId="3" borderId="0" xfId="4" applyNumberFormat="1" applyFont="1" applyFill="1" applyBorder="1"/>
    <xf numFmtId="164" fontId="66" fillId="3" borderId="0" xfId="4" applyNumberFormat="1" applyFont="1" applyFill="1" applyBorder="1"/>
    <xf numFmtId="0" fontId="66" fillId="3" borderId="0" xfId="2566" applyFont="1" applyFill="1" applyBorder="1"/>
    <xf numFmtId="164" fontId="66" fillId="3" borderId="0" xfId="4" applyNumberFormat="1" applyFont="1" applyFill="1" applyBorder="1" applyAlignment="1">
      <alignment horizontal="right"/>
    </xf>
    <xf numFmtId="0" fontId="72" fillId="2" borderId="0" xfId="2589" applyFont="1" applyFill="1" applyBorder="1"/>
    <xf numFmtId="43" fontId="13" fillId="3" borderId="0" xfId="4" applyFont="1" applyFill="1" applyBorder="1" applyAlignment="1">
      <alignment horizontal="right"/>
    </xf>
    <xf numFmtId="43" fontId="66" fillId="3" borderId="0" xfId="4" applyFont="1" applyFill="1" applyBorder="1" applyAlignment="1"/>
    <xf numFmtId="43" fontId="13" fillId="3" borderId="0" xfId="4" applyNumberFormat="1" applyFont="1" applyFill="1" applyBorder="1"/>
    <xf numFmtId="0" fontId="5" fillId="2" borderId="0" xfId="0" applyFont="1" applyFill="1" applyBorder="1"/>
    <xf numFmtId="43" fontId="5" fillId="2" borderId="0" xfId="4" applyFont="1" applyFill="1" applyBorder="1"/>
    <xf numFmtId="0" fontId="6" fillId="2" borderId="0" xfId="2595" applyFont="1" applyFill="1" applyBorder="1" applyAlignment="1">
      <alignment horizontal="center"/>
    </xf>
    <xf numFmtId="2" fontId="66" fillId="3" borderId="0" xfId="2566" applyNumberFormat="1" applyFont="1" applyFill="1" applyBorder="1" applyAlignment="1">
      <alignment horizontal="right"/>
    </xf>
    <xf numFmtId="43" fontId="66" fillId="3" borderId="0" xfId="4" applyFont="1" applyFill="1" applyBorder="1" applyAlignment="1">
      <alignment horizontal="right"/>
    </xf>
    <xf numFmtId="43" fontId="66" fillId="3" borderId="0" xfId="4" applyFont="1" applyFill="1" applyBorder="1" applyAlignment="1">
      <alignment horizontal="center"/>
    </xf>
    <xf numFmtId="2" fontId="13" fillId="3" borderId="0" xfId="2566" applyNumberFormat="1" applyFont="1" applyFill="1" applyBorder="1" applyAlignment="1">
      <alignment horizontal="right"/>
    </xf>
    <xf numFmtId="43" fontId="13" fillId="3" borderId="0" xfId="4" applyFont="1" applyFill="1" applyBorder="1" applyAlignment="1">
      <alignment horizontal="center"/>
    </xf>
    <xf numFmtId="164" fontId="13" fillId="3" borderId="0" xfId="4100" applyNumberFormat="1" applyFont="1" applyFill="1" applyBorder="1" applyAlignment="1"/>
    <xf numFmtId="0" fontId="73" fillId="2" borderId="0" xfId="0" applyFont="1" applyFill="1" applyBorder="1"/>
    <xf numFmtId="0" fontId="70" fillId="2" borderId="0" xfId="0" applyFont="1" applyFill="1" applyBorder="1"/>
    <xf numFmtId="0" fontId="14" fillId="2" borderId="0" xfId="0" applyFont="1" applyFill="1" applyBorder="1"/>
    <xf numFmtId="0" fontId="6" fillId="2" borderId="0" xfId="2595" applyFont="1" applyFill="1" applyBorder="1" applyAlignment="1">
      <alignment horizontal="center"/>
    </xf>
    <xf numFmtId="43" fontId="66" fillId="3" borderId="0" xfId="4" applyNumberFormat="1" applyFont="1" applyFill="1" applyBorder="1" applyAlignment="1"/>
    <xf numFmtId="43" fontId="13" fillId="3" borderId="0" xfId="4" applyFont="1" applyFill="1" applyBorder="1" applyAlignment="1"/>
    <xf numFmtId="164" fontId="13" fillId="3" borderId="0" xfId="4" applyNumberFormat="1" applyFont="1" applyFill="1" applyBorder="1" applyAlignment="1"/>
    <xf numFmtId="0" fontId="13" fillId="3" borderId="0" xfId="2566" applyFont="1" applyFill="1" applyBorder="1"/>
    <xf numFmtId="0" fontId="66" fillId="3" borderId="0" xfId="2566" applyFont="1" applyFill="1" applyBorder="1"/>
    <xf numFmtId="43" fontId="13" fillId="3" borderId="0" xfId="4" applyFont="1" applyFill="1" applyBorder="1" applyAlignment="1">
      <alignment horizontal="right"/>
    </xf>
    <xf numFmtId="43" fontId="66" fillId="3" borderId="0" xfId="4" applyFont="1" applyFill="1" applyBorder="1" applyAlignment="1"/>
    <xf numFmtId="2" fontId="66" fillId="3" borderId="0" xfId="2566" applyNumberFormat="1" applyFont="1" applyFill="1" applyBorder="1" applyAlignment="1">
      <alignment horizontal="right"/>
    </xf>
    <xf numFmtId="43" fontId="66" fillId="3" borderId="0" xfId="4" applyFont="1" applyFill="1" applyBorder="1" applyAlignment="1">
      <alignment horizontal="right"/>
    </xf>
    <xf numFmtId="43" fontId="66" fillId="3" borderId="0" xfId="4" applyFont="1" applyFill="1" applyBorder="1" applyAlignment="1">
      <alignment horizontal="center"/>
    </xf>
    <xf numFmtId="2" fontId="13" fillId="3" borderId="0" xfId="2566" applyNumberFormat="1" applyFont="1" applyFill="1" applyBorder="1" applyAlignment="1">
      <alignment horizontal="right"/>
    </xf>
    <xf numFmtId="43" fontId="13" fillId="3" borderId="0" xfId="4" applyFont="1" applyFill="1" applyBorder="1" applyAlignment="1">
      <alignment horizontal="center"/>
    </xf>
    <xf numFmtId="164" fontId="13" fillId="3" borderId="0" xfId="4100" applyNumberFormat="1" applyFont="1" applyFill="1" applyBorder="1" applyAlignment="1"/>
    <xf numFmtId="43" fontId="66" fillId="3" borderId="0" xfId="4" applyNumberFormat="1" applyFont="1" applyFill="1" applyBorder="1" applyAlignment="1"/>
    <xf numFmtId="168" fontId="13" fillId="3" borderId="0" xfId="898" applyNumberFormat="1" applyFont="1" applyFill="1" applyBorder="1" applyAlignment="1">
      <alignment vertical="top"/>
    </xf>
    <xf numFmtId="168" fontId="13" fillId="3" borderId="0" xfId="4" applyNumberFormat="1" applyFont="1" applyFill="1" applyBorder="1" applyAlignment="1">
      <alignment vertical="top"/>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0" fontId="67" fillId="2" borderId="0" xfId="2566" applyFont="1" applyFill="1" applyBorder="1" applyAlignment="1">
      <alignment horizontal="right"/>
    </xf>
    <xf numFmtId="0" fontId="68" fillId="2" borderId="0" xfId="2566" applyFont="1" applyFill="1" applyBorder="1" applyAlignment="1">
      <alignment horizontal="right"/>
    </xf>
    <xf numFmtId="0" fontId="6" fillId="2" borderId="0" xfId="2566" applyFont="1" applyFill="1" applyBorder="1" applyAlignment="1">
      <alignment horizontal="center"/>
    </xf>
    <xf numFmtId="0" fontId="69"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1" fontId="56" fillId="4" borderId="0" xfId="2566" applyNumberFormat="1" applyFont="1" applyFill="1" applyBorder="1" applyAlignment="1">
      <alignment horizontal="right"/>
    </xf>
    <xf numFmtId="169" fontId="13" fillId="3" borderId="0" xfId="1" applyNumberFormat="1" applyFont="1" applyFill="1" applyBorder="1" applyAlignment="1"/>
    <xf numFmtId="170" fontId="13" fillId="3" borderId="0" xfId="1" quotePrefix="1" applyNumberFormat="1" applyFont="1" applyFill="1" applyBorder="1" applyAlignment="1">
      <alignment horizontal="right"/>
    </xf>
    <xf numFmtId="168" fontId="13" fillId="3" borderId="0" xfId="1" applyNumberFormat="1" applyFont="1" applyFill="1" applyBorder="1" applyAlignment="1"/>
    <xf numFmtId="168" fontId="13" fillId="3" borderId="0" xfId="4" applyNumberFormat="1" applyFont="1" applyFill="1" applyBorder="1"/>
    <xf numFmtId="170" fontId="13" fillId="3" borderId="0" xfId="4" applyNumberFormat="1" applyFont="1" applyFill="1" applyBorder="1" applyAlignment="1">
      <alignment horizontal="right"/>
    </xf>
    <xf numFmtId="170" fontId="13" fillId="3" borderId="0" xfId="4" applyNumberFormat="1" applyFont="1" applyFill="1" applyBorder="1" applyAlignment="1"/>
    <xf numFmtId="170" fontId="66" fillId="3" borderId="0" xfId="4" applyNumberFormat="1" applyFont="1" applyFill="1" applyBorder="1" applyAlignment="1"/>
    <xf numFmtId="168" fontId="66"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03"/>
  <sheetViews>
    <sheetView tabSelected="1" topLeftCell="A293" zoomScaleNormal="100" zoomScalePageLayoutView="70" workbookViewId="0">
      <selection activeCell="F276" sqref="F27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22" t="s">
        <v>110</v>
      </c>
      <c r="B2" s="122"/>
      <c r="C2" s="122"/>
      <c r="D2" s="122"/>
      <c r="E2" s="122"/>
      <c r="F2" s="122"/>
      <c r="G2" s="122"/>
    </row>
    <row r="3" spans="1:7" ht="15" x14ac:dyDescent="0.2">
      <c r="A3" s="123" t="s">
        <v>111</v>
      </c>
      <c r="B3" s="123"/>
      <c r="C3" s="123"/>
      <c r="D3" s="123"/>
      <c r="E3" s="123"/>
      <c r="F3" s="123"/>
      <c r="G3" s="123"/>
    </row>
    <row r="4" spans="1:7" x14ac:dyDescent="0.2">
      <c r="B4" s="20"/>
      <c r="C4" s="20"/>
      <c r="D4" s="20"/>
      <c r="E4" s="20"/>
      <c r="G4" s="19"/>
    </row>
    <row r="5" spans="1:7" x14ac:dyDescent="0.2">
      <c r="A5" s="20"/>
      <c r="B5" s="18"/>
      <c r="C5" s="18"/>
      <c r="D5" s="18"/>
      <c r="E5" s="20"/>
      <c r="F5" s="20"/>
      <c r="G5" s="20"/>
    </row>
    <row r="6" spans="1:7" ht="15.75" x14ac:dyDescent="0.25">
      <c r="A6" s="124" t="s">
        <v>69</v>
      </c>
      <c r="B6" s="124"/>
      <c r="C6" s="124"/>
      <c r="D6" s="124"/>
      <c r="E6" s="124"/>
      <c r="F6" s="124"/>
      <c r="G6" s="124"/>
    </row>
    <row r="7" spans="1:7" ht="15.75" x14ac:dyDescent="0.25">
      <c r="A7" s="76"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79</v>
      </c>
      <c r="B10" s="47" t="s">
        <v>112</v>
      </c>
      <c r="C10" s="47" t="s">
        <v>113</v>
      </c>
      <c r="D10" s="29" t="s">
        <v>0</v>
      </c>
      <c r="E10" s="131">
        <v>2018</v>
      </c>
      <c r="F10" s="131">
        <v>2017</v>
      </c>
      <c r="G10" s="29" t="s">
        <v>7</v>
      </c>
    </row>
    <row r="11" spans="1:7" s="16" customFormat="1" ht="12" x14ac:dyDescent="0.2">
      <c r="A11" s="67" t="s">
        <v>8</v>
      </c>
      <c r="B11" s="70">
        <v>1363854</v>
      </c>
      <c r="C11" s="70">
        <v>1488150</v>
      </c>
      <c r="D11" s="104">
        <f>IFERROR(((B11/C11)-1)*100,IF(B11+C11&lt;&gt;0,100,0))</f>
        <v>-8.3523838322749668</v>
      </c>
      <c r="E11" s="70">
        <v>4470793</v>
      </c>
      <c r="F11" s="70">
        <v>5041419</v>
      </c>
      <c r="G11" s="104">
        <f>IFERROR(((E11/F11)-1)*100,IF(E11+F11&lt;&gt;0,100,0))</f>
        <v>-11.318757675170421</v>
      </c>
    </row>
    <row r="12" spans="1:7" s="16" customFormat="1" ht="12" x14ac:dyDescent="0.2">
      <c r="A12" s="67" t="s">
        <v>9</v>
      </c>
      <c r="B12" s="70">
        <v>1768724.3940000001</v>
      </c>
      <c r="C12" s="70">
        <v>1432776.081</v>
      </c>
      <c r="D12" s="104">
        <f>IFERROR(((B12/C12)-1)*100,IF(B12+C12&lt;&gt;0,100,0))</f>
        <v>23.447370280325064</v>
      </c>
      <c r="E12" s="70">
        <v>5780753.7640000004</v>
      </c>
      <c r="F12" s="70">
        <v>4959582.7779999999</v>
      </c>
      <c r="G12" s="104">
        <f>IFERROR(((E12/F12)-1)*100,IF(E12+F12&lt;&gt;0,100,0))</f>
        <v>16.557259405823356</v>
      </c>
    </row>
    <row r="13" spans="1:7" s="16" customFormat="1" ht="12" x14ac:dyDescent="0.2">
      <c r="A13" s="67" t="s">
        <v>10</v>
      </c>
      <c r="B13" s="70">
        <v>141906798.59386101</v>
      </c>
      <c r="C13" s="70">
        <v>109242388.78961299</v>
      </c>
      <c r="D13" s="104">
        <f>IFERROR(((B13/C13)-1)*100,IF(B13+C13&lt;&gt;0,100,0))</f>
        <v>29.900856403969289</v>
      </c>
      <c r="E13" s="70">
        <v>412449253.65552598</v>
      </c>
      <c r="F13" s="70">
        <v>351420462.07379198</v>
      </c>
      <c r="G13" s="104">
        <f>IFERROR(((E13/F13)-1)*100,IF(E13+F13&lt;&gt;0,100,0))</f>
        <v>17.366317038453793</v>
      </c>
    </row>
    <row r="14" spans="1:7" s="16" customFormat="1" ht="12" x14ac:dyDescent="0.2">
      <c r="A14" s="15"/>
      <c r="B14" s="48"/>
      <c r="C14" s="50"/>
      <c r="D14" s="21"/>
      <c r="E14" s="21"/>
      <c r="F14" s="31"/>
      <c r="G14" s="22"/>
    </row>
    <row r="15" spans="1:7" s="16" customFormat="1" ht="12" x14ac:dyDescent="0.2">
      <c r="A15" s="30" t="s">
        <v>80</v>
      </c>
      <c r="B15" s="49"/>
      <c r="C15" s="51"/>
      <c r="D15" s="29"/>
      <c r="E15" s="29"/>
      <c r="F15" s="29"/>
      <c r="G15" s="29"/>
    </row>
    <row r="16" spans="1:7" s="16" customFormat="1" ht="12" x14ac:dyDescent="0.2">
      <c r="A16" s="67" t="s">
        <v>8</v>
      </c>
      <c r="B16" s="70">
        <v>2008</v>
      </c>
      <c r="C16" s="70">
        <v>654</v>
      </c>
      <c r="D16" s="104">
        <f>IFERROR(((B16/C16)-1)*100,IF(B16+C16&lt;&gt;0,100,0))</f>
        <v>207.03363914373091</v>
      </c>
      <c r="E16" s="70">
        <v>5497</v>
      </c>
      <c r="F16" s="70">
        <v>2322</v>
      </c>
      <c r="G16" s="104">
        <f>IFERROR(((E16/F16)-1)*100,IF(E16+F16&lt;&gt;0,100,0))</f>
        <v>136.7355727820844</v>
      </c>
    </row>
    <row r="17" spans="1:7" s="16" customFormat="1" ht="12" x14ac:dyDescent="0.2">
      <c r="A17" s="67" t="s">
        <v>9</v>
      </c>
      <c r="B17" s="70">
        <v>205108.174</v>
      </c>
      <c r="C17" s="70">
        <v>114994.09299999999</v>
      </c>
      <c r="D17" s="104">
        <f>IFERROR(((B17/C17)-1)*100,IF(B17+C17&lt;&gt;0,100,0))</f>
        <v>78.364095623589989</v>
      </c>
      <c r="E17" s="70">
        <v>503495.08399999997</v>
      </c>
      <c r="F17" s="70">
        <v>522183.38500000001</v>
      </c>
      <c r="G17" s="104">
        <f>IFERROR(((E17/F17)-1)*100,IF(E17+F17&lt;&gt;0,100,0))</f>
        <v>-3.5788769878229765</v>
      </c>
    </row>
    <row r="18" spans="1:7" s="16" customFormat="1" ht="12" x14ac:dyDescent="0.2">
      <c r="A18" s="67" t="s">
        <v>10</v>
      </c>
      <c r="B18" s="70">
        <v>12308890.706226399</v>
      </c>
      <c r="C18" s="70">
        <v>5340959.37999315</v>
      </c>
      <c r="D18" s="104">
        <f>IFERROR(((B18/C18)-1)*100,IF(B18+C18&lt;&gt;0,100,0))</f>
        <v>130.46216663497984</v>
      </c>
      <c r="E18" s="70">
        <v>29267986.0242019</v>
      </c>
      <c r="F18" s="70">
        <v>22362551.1779573</v>
      </c>
      <c r="G18" s="104">
        <f>IFERROR(((E18/F18)-1)*100,IF(E18+F18&lt;&gt;0,100,0))</f>
        <v>30.879459106844955</v>
      </c>
    </row>
    <row r="19" spans="1:7" ht="14.25" x14ac:dyDescent="0.2">
      <c r="A19" s="14"/>
      <c r="B19" s="14"/>
      <c r="C19" s="14"/>
      <c r="D19" s="14"/>
      <c r="E19" s="13"/>
      <c r="F19" s="13"/>
      <c r="G19" s="13"/>
    </row>
    <row r="20" spans="1:7" ht="15.75" x14ac:dyDescent="0.25">
      <c r="A20" s="76"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2" t="s">
        <v>112</v>
      </c>
      <c r="C23" s="47" t="s">
        <v>113</v>
      </c>
      <c r="D23" s="29" t="s">
        <v>13</v>
      </c>
      <c r="E23" s="131">
        <v>2018</v>
      </c>
      <c r="F23" s="131">
        <v>2017</v>
      </c>
      <c r="G23" s="29" t="s">
        <v>13</v>
      </c>
    </row>
    <row r="24" spans="1:7" s="16" customFormat="1" ht="12" x14ac:dyDescent="0.2">
      <c r="A24" s="67" t="s">
        <v>14</v>
      </c>
      <c r="B24" s="69">
        <v>37439339.607450001</v>
      </c>
      <c r="C24" s="69">
        <v>18768476.107579999</v>
      </c>
      <c r="D24" s="68">
        <f>B24-C24</f>
        <v>18670863.499870002</v>
      </c>
      <c r="E24" s="70">
        <v>100525754.52244</v>
      </c>
      <c r="F24" s="70">
        <v>56538427.956100002</v>
      </c>
      <c r="G24" s="68">
        <f>E24-F24</f>
        <v>43987326.566339999</v>
      </c>
    </row>
    <row r="25" spans="1:7" s="16" customFormat="1" ht="12" x14ac:dyDescent="0.2">
      <c r="A25" s="71" t="s">
        <v>15</v>
      </c>
      <c r="B25" s="69">
        <v>27875001.20095</v>
      </c>
      <c r="C25" s="69">
        <v>22365742.89088</v>
      </c>
      <c r="D25" s="68">
        <f>B25-C25</f>
        <v>5509258.3100700006</v>
      </c>
      <c r="E25" s="70">
        <v>85103352.552949995</v>
      </c>
      <c r="F25" s="70">
        <v>71291536.043190002</v>
      </c>
      <c r="G25" s="68">
        <f>E25-F25</f>
        <v>13811816.509759992</v>
      </c>
    </row>
    <row r="26" spans="1:7" s="28" customFormat="1" ht="12" x14ac:dyDescent="0.2">
      <c r="A26" s="72" t="s">
        <v>16</v>
      </c>
      <c r="B26" s="73">
        <f>B24-B25</f>
        <v>9564338.4065000005</v>
      </c>
      <c r="C26" s="73">
        <f>C24-C25</f>
        <v>-3597266.7833000012</v>
      </c>
      <c r="D26" s="73"/>
      <c r="E26" s="73">
        <f>E24-E25</f>
        <v>15422401.969490007</v>
      </c>
      <c r="F26" s="73">
        <f>F24-F25</f>
        <v>-14753108.087090001</v>
      </c>
      <c r="G26" s="74"/>
    </row>
    <row r="27" spans="1:7" s="11" customFormat="1" x14ac:dyDescent="0.2">
      <c r="A27" s="125" t="s">
        <v>67</v>
      </c>
      <c r="B27" s="125"/>
      <c r="C27" s="125"/>
      <c r="D27" s="125"/>
      <c r="E27" s="125"/>
      <c r="F27" s="125"/>
      <c r="G27" s="125"/>
    </row>
    <row r="28" spans="1:7" s="11" customFormat="1" x14ac:dyDescent="0.2">
      <c r="A28" s="10"/>
      <c r="B28" s="10"/>
      <c r="C28" s="10"/>
      <c r="D28" s="10"/>
      <c r="E28" s="10"/>
      <c r="F28" s="10"/>
      <c r="G28" s="10"/>
    </row>
    <row r="29" spans="1:7" ht="15.75" x14ac:dyDescent="0.25">
      <c r="A29" s="76"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2" t="s">
        <v>19</v>
      </c>
      <c r="D31" s="29" t="s">
        <v>6</v>
      </c>
      <c r="E31" s="29"/>
      <c r="F31" s="29"/>
      <c r="G31" s="29"/>
    </row>
    <row r="32" spans="1:7" s="25" customFormat="1" ht="12" x14ac:dyDescent="0.2">
      <c r="A32" s="30" t="s">
        <v>41</v>
      </c>
      <c r="B32" s="47" t="s">
        <v>112</v>
      </c>
      <c r="C32" s="47" t="s">
        <v>113</v>
      </c>
      <c r="D32" s="29" t="s">
        <v>7</v>
      </c>
      <c r="E32" s="29"/>
      <c r="F32" s="29" t="s">
        <v>20</v>
      </c>
      <c r="G32" s="29" t="s">
        <v>21</v>
      </c>
    </row>
    <row r="33" spans="1:7" s="16" customFormat="1" ht="12" x14ac:dyDescent="0.2">
      <c r="A33" s="67" t="s">
        <v>22</v>
      </c>
      <c r="B33" s="132">
        <v>61595.857949769998</v>
      </c>
      <c r="C33" s="132">
        <v>52973.833387220002</v>
      </c>
      <c r="D33" s="104">
        <f t="shared" ref="D33:D42" si="0">IFERROR(((B33/C33)-1)*100,IF(B33+C33&lt;&gt;0,100,0))</f>
        <v>16.276006494614137</v>
      </c>
      <c r="E33" s="67"/>
      <c r="F33" s="132">
        <v>61776.68</v>
      </c>
      <c r="G33" s="132">
        <v>60856.58</v>
      </c>
    </row>
    <row r="34" spans="1:7" s="16" customFormat="1" ht="12" x14ac:dyDescent="0.2">
      <c r="A34" s="67" t="s">
        <v>23</v>
      </c>
      <c r="B34" s="132">
        <v>81651.264196789998</v>
      </c>
      <c r="C34" s="132">
        <v>78552.761314279996</v>
      </c>
      <c r="D34" s="104">
        <f t="shared" si="0"/>
        <v>3.9444862671514036</v>
      </c>
      <c r="E34" s="67"/>
      <c r="F34" s="132">
        <v>82524.27</v>
      </c>
      <c r="G34" s="132">
        <v>79244.67</v>
      </c>
    </row>
    <row r="35" spans="1:7" s="16" customFormat="1" ht="12" x14ac:dyDescent="0.2">
      <c r="A35" s="67" t="s">
        <v>24</v>
      </c>
      <c r="B35" s="132">
        <v>62237.098952610002</v>
      </c>
      <c r="C35" s="132">
        <v>62543.690387310002</v>
      </c>
      <c r="D35" s="104">
        <f t="shared" si="0"/>
        <v>-0.490203620543328</v>
      </c>
      <c r="E35" s="67"/>
      <c r="F35" s="132">
        <v>62500.15</v>
      </c>
      <c r="G35" s="132">
        <v>60717.68</v>
      </c>
    </row>
    <row r="36" spans="1:7" s="16" customFormat="1" ht="12" x14ac:dyDescent="0.2">
      <c r="A36" s="67" t="s">
        <v>25</v>
      </c>
      <c r="B36" s="132">
        <v>54530.630847959997</v>
      </c>
      <c r="C36" s="132">
        <v>46146.758021939997</v>
      </c>
      <c r="D36" s="104">
        <f t="shared" si="0"/>
        <v>18.167847938600534</v>
      </c>
      <c r="E36" s="67"/>
      <c r="F36" s="132">
        <v>54777</v>
      </c>
      <c r="G36" s="132">
        <v>53997.58</v>
      </c>
    </row>
    <row r="37" spans="1:7" s="16" customFormat="1" ht="12" x14ac:dyDescent="0.2">
      <c r="A37" s="67" t="s">
        <v>83</v>
      </c>
      <c r="B37" s="132">
        <v>38335.690406089998</v>
      </c>
      <c r="C37" s="132">
        <v>35491.289479200001</v>
      </c>
      <c r="D37" s="104">
        <f t="shared" si="0"/>
        <v>8.0143634357297202</v>
      </c>
      <c r="E37" s="67"/>
      <c r="F37" s="132">
        <v>39050.03</v>
      </c>
      <c r="G37" s="132">
        <v>38023.4</v>
      </c>
    </row>
    <row r="38" spans="1:7" s="16" customFormat="1" ht="12" x14ac:dyDescent="0.2">
      <c r="A38" s="67" t="s">
        <v>26</v>
      </c>
      <c r="B38" s="132">
        <v>81980.489409770002</v>
      </c>
      <c r="C38" s="132">
        <v>67342.505243819993</v>
      </c>
      <c r="D38" s="104">
        <f t="shared" si="0"/>
        <v>21.736619558407845</v>
      </c>
      <c r="E38" s="67"/>
      <c r="F38" s="132">
        <v>82880.429999999993</v>
      </c>
      <c r="G38" s="132">
        <v>81017.119999999995</v>
      </c>
    </row>
    <row r="39" spans="1:7" s="16" customFormat="1" ht="12" x14ac:dyDescent="0.2">
      <c r="A39" s="67" t="s">
        <v>27</v>
      </c>
      <c r="B39" s="132">
        <v>18311.433199629999</v>
      </c>
      <c r="C39" s="132">
        <v>15048.30074741</v>
      </c>
      <c r="D39" s="104">
        <f t="shared" si="0"/>
        <v>21.68439152694117</v>
      </c>
      <c r="E39" s="67"/>
      <c r="F39" s="132">
        <v>18475.75</v>
      </c>
      <c r="G39" s="132">
        <v>17544.77</v>
      </c>
    </row>
    <row r="40" spans="1:7" s="16" customFormat="1" ht="12" x14ac:dyDescent="0.2">
      <c r="A40" s="67" t="s">
        <v>28</v>
      </c>
      <c r="B40" s="132">
        <v>86674.913284390001</v>
      </c>
      <c r="C40" s="132">
        <v>70921.025282389994</v>
      </c>
      <c r="D40" s="104">
        <f t="shared" si="0"/>
        <v>22.213282928823872</v>
      </c>
      <c r="E40" s="67"/>
      <c r="F40" s="132">
        <v>87243.93</v>
      </c>
      <c r="G40" s="132">
        <v>85453.42</v>
      </c>
    </row>
    <row r="41" spans="1:7" s="16" customFormat="1" ht="12" x14ac:dyDescent="0.2">
      <c r="A41" s="67" t="s">
        <v>29</v>
      </c>
      <c r="B41" s="132">
        <v>1313.09404771</v>
      </c>
      <c r="C41" s="132">
        <v>1437.1543460099999</v>
      </c>
      <c r="D41" s="104">
        <f t="shared" si="0"/>
        <v>-8.6323573139120988</v>
      </c>
      <c r="E41" s="67"/>
      <c r="F41" s="132">
        <v>1329.67</v>
      </c>
      <c r="G41" s="132">
        <v>1246.5899999999999</v>
      </c>
    </row>
    <row r="42" spans="1:7" s="16" customFormat="1" ht="12" x14ac:dyDescent="0.2">
      <c r="A42" s="67" t="s">
        <v>82</v>
      </c>
      <c r="B42" s="132">
        <v>1167.3135983100001</v>
      </c>
      <c r="C42" s="132">
        <v>1392.19556887</v>
      </c>
      <c r="D42" s="104">
        <f t="shared" si="0"/>
        <v>-16.153044556989173</v>
      </c>
      <c r="E42" s="67"/>
      <c r="F42" s="132">
        <v>1176.74</v>
      </c>
      <c r="G42" s="132">
        <v>1128.79</v>
      </c>
    </row>
    <row r="43" spans="1:7" x14ac:dyDescent="0.2">
      <c r="A43" s="9"/>
      <c r="B43" s="8"/>
      <c r="C43" s="7"/>
      <c r="D43" s="6"/>
      <c r="E43" s="5"/>
      <c r="F43" s="4"/>
      <c r="G43" s="4"/>
    </row>
    <row r="44" spans="1:7" ht="15.75" x14ac:dyDescent="0.25">
      <c r="A44" s="76"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7" t="s">
        <v>112</v>
      </c>
      <c r="D47" s="29"/>
      <c r="E47" s="47" t="s">
        <v>113</v>
      </c>
      <c r="F47" s="29"/>
      <c r="G47" s="29" t="s">
        <v>7</v>
      </c>
    </row>
    <row r="48" spans="1:7" s="25" customFormat="1" ht="14.25" x14ac:dyDescent="0.2">
      <c r="A48" s="67" t="s">
        <v>30</v>
      </c>
      <c r="B48" s="77"/>
      <c r="C48" s="133">
        <v>15833.1102811405</v>
      </c>
      <c r="D48" s="75"/>
      <c r="E48" s="133">
        <v>14085.712759382301</v>
      </c>
      <c r="F48" s="75"/>
      <c r="G48" s="104">
        <f>IFERROR(((C48/E48)-1)*100,IF(C48+E48&lt;&gt;0,100,0))</f>
        <v>12.405460423678472</v>
      </c>
    </row>
    <row r="49" spans="1:7" x14ac:dyDescent="0.2">
      <c r="A49" s="3"/>
      <c r="B49" s="2"/>
      <c r="C49" s="2"/>
      <c r="D49" s="1"/>
      <c r="E49" s="2"/>
      <c r="F49" s="20"/>
      <c r="G49" s="20"/>
    </row>
    <row r="50" spans="1:7" ht="15.75" x14ac:dyDescent="0.25">
      <c r="A50" s="76"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7" t="s">
        <v>38</v>
      </c>
      <c r="B54" s="67"/>
      <c r="C54" s="134">
        <v>4721</v>
      </c>
      <c r="D54" s="78"/>
      <c r="E54" s="134">
        <v>3776138</v>
      </c>
      <c r="F54" s="134">
        <v>685310300.45299006</v>
      </c>
      <c r="G54" s="134">
        <v>16262617.944</v>
      </c>
    </row>
    <row r="55" spans="1:7" x14ac:dyDescent="0.2">
      <c r="A55" s="3"/>
      <c r="B55" s="2"/>
      <c r="C55" s="27"/>
      <c r="D55" s="27"/>
      <c r="E55" s="27"/>
      <c r="F55" s="26"/>
      <c r="G55" s="26"/>
    </row>
    <row r="56" spans="1:7" x14ac:dyDescent="0.2">
      <c r="A56" s="79" t="s">
        <v>44</v>
      </c>
      <c r="B56" s="63"/>
      <c r="C56" s="63"/>
      <c r="D56" s="62"/>
      <c r="E56" s="63"/>
      <c r="F56" s="3"/>
      <c r="G56" s="3"/>
    </row>
    <row r="57" spans="1:7" x14ac:dyDescent="0.2">
      <c r="A57" s="79" t="s">
        <v>71</v>
      </c>
      <c r="B57" s="63"/>
      <c r="C57" s="63"/>
      <c r="D57" s="62"/>
      <c r="E57" s="63"/>
      <c r="F57" s="3"/>
      <c r="G57" s="3"/>
    </row>
    <row r="58" spans="1:7" ht="39" customHeight="1" x14ac:dyDescent="0.2">
      <c r="A58" s="129" t="s">
        <v>87</v>
      </c>
      <c r="B58" s="130"/>
      <c r="C58" s="130"/>
      <c r="D58" s="130"/>
      <c r="E58" s="130"/>
      <c r="F58" s="130"/>
      <c r="G58" s="130"/>
    </row>
    <row r="59" spans="1:7" x14ac:dyDescent="0.2">
      <c r="A59" s="56"/>
      <c r="B59" s="60"/>
      <c r="C59" s="60"/>
      <c r="D59" s="59"/>
      <c r="E59" s="60"/>
      <c r="F59" s="64"/>
      <c r="G59" s="64"/>
    </row>
    <row r="60" spans="1:7" x14ac:dyDescent="0.2">
      <c r="A60" s="79" t="s">
        <v>45</v>
      </c>
      <c r="B60" s="60"/>
      <c r="C60" s="60"/>
      <c r="D60" s="59"/>
      <c r="E60" s="60"/>
      <c r="F60" s="64"/>
      <c r="G60" s="64"/>
    </row>
    <row r="61" spans="1:7" ht="37.5" customHeight="1" x14ac:dyDescent="0.2">
      <c r="A61" s="128" t="s">
        <v>88</v>
      </c>
      <c r="B61" s="128"/>
      <c r="C61" s="128"/>
      <c r="D61" s="128"/>
      <c r="E61" s="128"/>
      <c r="F61" s="128"/>
      <c r="G61" s="128"/>
    </row>
    <row r="62" spans="1:7" x14ac:dyDescent="0.2">
      <c r="A62" s="61"/>
      <c r="B62" s="58"/>
      <c r="C62" s="58"/>
      <c r="D62" s="57"/>
      <c r="E62" s="58"/>
      <c r="F62" s="56"/>
      <c r="G62" s="56"/>
    </row>
    <row r="63" spans="1:7" s="33" customFormat="1" ht="15.75" x14ac:dyDescent="0.25">
      <c r="A63" s="127" t="s">
        <v>63</v>
      </c>
      <c r="B63" s="127"/>
      <c r="C63" s="127"/>
      <c r="D63" s="127"/>
      <c r="E63" s="127"/>
      <c r="F63" s="127"/>
      <c r="G63" s="127"/>
    </row>
    <row r="64" spans="1:7" s="33" customFormat="1" ht="15.75" x14ac:dyDescent="0.25">
      <c r="A64" s="39" t="s">
        <v>46</v>
      </c>
      <c r="B64" s="44"/>
      <c r="C64" s="44"/>
      <c r="D64" s="44"/>
      <c r="E64" s="44"/>
      <c r="F64" s="44"/>
      <c r="G64" s="44"/>
    </row>
    <row r="65" spans="1:7" s="16" customFormat="1" ht="12" x14ac:dyDescent="0.2">
      <c r="A65" s="52"/>
      <c r="B65" s="52" t="s">
        <v>0</v>
      </c>
      <c r="C65" s="52" t="s">
        <v>0</v>
      </c>
      <c r="D65" s="52" t="s">
        <v>1</v>
      </c>
      <c r="E65" s="52" t="s">
        <v>2</v>
      </c>
      <c r="F65" s="52" t="s">
        <v>2</v>
      </c>
      <c r="G65" s="52" t="s">
        <v>1</v>
      </c>
    </row>
    <row r="66" spans="1:7" s="16" customFormat="1" ht="12" x14ac:dyDescent="0.2">
      <c r="A66" s="52"/>
      <c r="B66" s="52" t="s">
        <v>3</v>
      </c>
      <c r="C66" s="52" t="s">
        <v>3</v>
      </c>
      <c r="D66" s="52" t="s">
        <v>4</v>
      </c>
      <c r="E66" s="52" t="s">
        <v>5</v>
      </c>
      <c r="F66" s="52" t="s">
        <v>5</v>
      </c>
      <c r="G66" s="52" t="s">
        <v>6</v>
      </c>
    </row>
    <row r="67" spans="1:7" s="16" customFormat="1" ht="12" x14ac:dyDescent="0.2">
      <c r="A67" s="30" t="s">
        <v>47</v>
      </c>
      <c r="B67" s="47" t="s">
        <v>112</v>
      </c>
      <c r="C67" s="47" t="s">
        <v>113</v>
      </c>
      <c r="D67" s="52" t="s">
        <v>0</v>
      </c>
      <c r="E67" s="131">
        <v>2018</v>
      </c>
      <c r="F67" s="131">
        <v>2017</v>
      </c>
      <c r="G67" s="52" t="s">
        <v>7</v>
      </c>
    </row>
    <row r="68" spans="1:7" s="16" customFormat="1" ht="12" x14ac:dyDescent="0.2">
      <c r="A68" s="80" t="s">
        <v>53</v>
      </c>
      <c r="B68" s="70">
        <v>6561</v>
      </c>
      <c r="C68" s="69">
        <v>7464</v>
      </c>
      <c r="D68" s="104">
        <f>IFERROR(((B68/C68)-1)*100,IF(B68+C68&lt;&gt;0,100,0))</f>
        <v>-12.098070739549838</v>
      </c>
      <c r="E68" s="69">
        <v>20414</v>
      </c>
      <c r="F68" s="69">
        <v>19559</v>
      </c>
      <c r="G68" s="104">
        <f>IFERROR(((E68/F68)-1)*100,IF(E68+F68&lt;&gt;0,100,0))</f>
        <v>4.3713891303236441</v>
      </c>
    </row>
    <row r="69" spans="1:7" s="16" customFormat="1" ht="12" x14ac:dyDescent="0.2">
      <c r="A69" s="82" t="s">
        <v>54</v>
      </c>
      <c r="B69" s="70">
        <v>193815750.52500001</v>
      </c>
      <c r="C69" s="69">
        <v>142631600.035</v>
      </c>
      <c r="D69" s="104">
        <f>IFERROR(((B69/C69)-1)*100,IF(B69+C69&lt;&gt;0,100,0))</f>
        <v>35.885561458638946</v>
      </c>
      <c r="E69" s="69">
        <v>670880731.05599999</v>
      </c>
      <c r="F69" s="69">
        <v>435771705.94300002</v>
      </c>
      <c r="G69" s="104">
        <f>IFERROR(((E69/F69)-1)*100,IF(E69+F69&lt;&gt;0,100,0))</f>
        <v>53.952338324542978</v>
      </c>
    </row>
    <row r="70" spans="1:7" s="65" customFormat="1" ht="12" x14ac:dyDescent="0.2">
      <c r="A70" s="82" t="s">
        <v>55</v>
      </c>
      <c r="B70" s="70">
        <v>197119574.42820001</v>
      </c>
      <c r="C70" s="69">
        <v>149054306.57378</v>
      </c>
      <c r="D70" s="104">
        <f>IFERROR(((B70/C70)-1)*100,IF(B70+C70&lt;&gt;0,100,0))</f>
        <v>32.246815915129766</v>
      </c>
      <c r="E70" s="69">
        <v>692451822.22454</v>
      </c>
      <c r="F70" s="69">
        <v>465032699.68156999</v>
      </c>
      <c r="G70" s="104">
        <f>IFERROR(((E70/F70)-1)*100,IF(E70+F70&lt;&gt;0,100,0))</f>
        <v>48.903899166380072</v>
      </c>
    </row>
    <row r="71" spans="1:7" s="16" customFormat="1" ht="12" x14ac:dyDescent="0.2">
      <c r="A71" s="82" t="s">
        <v>105</v>
      </c>
      <c r="B71" s="104">
        <f>IFERROR(B69/B68/1000,)</f>
        <v>29.540580784179241</v>
      </c>
      <c r="C71" s="104">
        <f>IFERROR(C69/C68/1000,)</f>
        <v>19.10927117296356</v>
      </c>
      <c r="D71" s="104">
        <f>IFERROR(((B71/C71)-1)*100,IF(B71+C71&lt;&gt;0,100,0))</f>
        <v>54.587689487468523</v>
      </c>
      <c r="E71" s="104">
        <f>IFERROR(E69/E68/1000,)</f>
        <v>32.863756787302833</v>
      </c>
      <c r="F71" s="104">
        <f>IFERROR(F69/F68/1000,)</f>
        <v>22.279856124699627</v>
      </c>
      <c r="G71" s="104">
        <f>IFERROR(((E71/F71)-1)*100,IF(E71+F71&lt;&gt;0,100,0))</f>
        <v>47.504349235315793</v>
      </c>
    </row>
    <row r="72" spans="1:7" s="33" customFormat="1" x14ac:dyDescent="0.2">
      <c r="A72" s="3"/>
      <c r="B72" s="53"/>
      <c r="C72" s="53"/>
      <c r="D72" s="45"/>
      <c r="E72" s="53"/>
      <c r="F72" s="53"/>
      <c r="G72" s="53"/>
    </row>
    <row r="73" spans="1:7" s="16" customFormat="1" ht="12" x14ac:dyDescent="0.2">
      <c r="A73" s="30" t="s">
        <v>48</v>
      </c>
      <c r="B73" s="52"/>
      <c r="C73" s="52"/>
      <c r="D73" s="52"/>
      <c r="E73" s="52"/>
      <c r="F73" s="52"/>
      <c r="G73" s="52"/>
    </row>
    <row r="74" spans="1:7" s="16" customFormat="1" ht="12" x14ac:dyDescent="0.2">
      <c r="A74" s="80" t="s">
        <v>53</v>
      </c>
      <c r="B74" s="70">
        <v>3557</v>
      </c>
      <c r="C74" s="69">
        <v>3271</v>
      </c>
      <c r="D74" s="104">
        <f>IFERROR(((B74/C74)-1)*100,IF(B74+C74&lt;&gt;0,100,0))</f>
        <v>8.7435035157444219</v>
      </c>
      <c r="E74" s="69">
        <v>11092</v>
      </c>
      <c r="F74" s="69">
        <v>10344</v>
      </c>
      <c r="G74" s="104">
        <f>IFERROR(((E74/F74)-1)*100,IF(E74+F74&lt;&gt;0,100,0))</f>
        <v>7.2312451662799759</v>
      </c>
    </row>
    <row r="75" spans="1:7" s="16" customFormat="1" ht="12" x14ac:dyDescent="0.2">
      <c r="A75" s="82" t="s">
        <v>54</v>
      </c>
      <c r="B75" s="70">
        <v>385065584.55800003</v>
      </c>
      <c r="C75" s="69">
        <v>308357568.708</v>
      </c>
      <c r="D75" s="104">
        <f>IFERROR(((B75/C75)-1)*100,IF(B75+C75&lt;&gt;0,100,0))</f>
        <v>24.876320101822724</v>
      </c>
      <c r="E75" s="69">
        <v>1289768474.51</v>
      </c>
      <c r="F75" s="69">
        <v>968645527.66799998</v>
      </c>
      <c r="G75" s="104">
        <f>IFERROR(((E75/F75)-1)*100,IF(E75+F75&lt;&gt;0,100,0))</f>
        <v>33.151750322442396</v>
      </c>
    </row>
    <row r="76" spans="1:7" s="16" customFormat="1" ht="12" x14ac:dyDescent="0.2">
      <c r="A76" s="82" t="s">
        <v>55</v>
      </c>
      <c r="B76" s="70">
        <v>387885231.65296</v>
      </c>
      <c r="C76" s="69">
        <v>303826322.53469998</v>
      </c>
      <c r="D76" s="104">
        <f>IFERROR(((B76/C76)-1)*100,IF(B76+C76&lt;&gt;0,100,0))</f>
        <v>27.666763174760689</v>
      </c>
      <c r="E76" s="69">
        <v>1298185206.9070499</v>
      </c>
      <c r="F76" s="69">
        <v>969272706.70641994</v>
      </c>
      <c r="G76" s="104">
        <f>IFERROR(((E76/F76)-1)*100,IF(E76+F76&lt;&gt;0,100,0))</f>
        <v>33.933948405322553</v>
      </c>
    </row>
    <row r="77" spans="1:7" s="16" customFormat="1" ht="12" x14ac:dyDescent="0.2">
      <c r="A77" s="82" t="s">
        <v>105</v>
      </c>
      <c r="B77" s="104">
        <f>IFERROR(B75/B74/1000,)</f>
        <v>108.25571677199888</v>
      </c>
      <c r="C77" s="104">
        <f>IFERROR(C75/C74/1000,)</f>
        <v>94.270121891776213</v>
      </c>
      <c r="D77" s="104">
        <f>IFERROR(((B77/C77)-1)*100,IF(B77+C77&lt;&gt;0,100,0))</f>
        <v>14.83566012174926</v>
      </c>
      <c r="E77" s="104">
        <f>IFERROR(E75/E74/1000,)</f>
        <v>116.27916286602957</v>
      </c>
      <c r="F77" s="104">
        <f>IFERROR(F75/F74/1000,)</f>
        <v>93.643225799303934</v>
      </c>
      <c r="G77" s="104">
        <f>IFERROR(((E77/F77)-1)*100,IF(E77+F77&lt;&gt;0,100,0))</f>
        <v>24.172530232180335</v>
      </c>
    </row>
    <row r="78" spans="1:7" s="65" customFormat="1" x14ac:dyDescent="0.2">
      <c r="A78" s="3"/>
      <c r="B78" s="53"/>
      <c r="C78" s="53"/>
      <c r="D78" s="45"/>
      <c r="E78" s="53"/>
      <c r="F78" s="53"/>
      <c r="G78" s="53"/>
    </row>
    <row r="79" spans="1:7" s="16" customFormat="1" ht="13.5" x14ac:dyDescent="0.2">
      <c r="A79" s="30" t="s">
        <v>70</v>
      </c>
      <c r="B79" s="52"/>
      <c r="C79" s="52"/>
      <c r="D79" s="52"/>
      <c r="E79" s="52"/>
      <c r="F79" s="52"/>
      <c r="G79" s="52"/>
    </row>
    <row r="80" spans="1:7" s="16" customFormat="1" ht="12" x14ac:dyDescent="0.2">
      <c r="A80" s="80" t="s">
        <v>53</v>
      </c>
      <c r="B80" s="70">
        <v>186</v>
      </c>
      <c r="C80" s="69">
        <v>165</v>
      </c>
      <c r="D80" s="104">
        <f>IFERROR(((B80/C80)-1)*100,IF(B80+C80&lt;&gt;0,100,0))</f>
        <v>12.72727272727272</v>
      </c>
      <c r="E80" s="69">
        <v>592</v>
      </c>
      <c r="F80" s="69">
        <v>594</v>
      </c>
      <c r="G80" s="104">
        <f>IFERROR(((E80/F80)-1)*100,IF(E80+F80&lt;&gt;0,100,0))</f>
        <v>-0.33670033670033517</v>
      </c>
    </row>
    <row r="81" spans="1:7" s="16" customFormat="1" ht="12" x14ac:dyDescent="0.2">
      <c r="A81" s="82" t="s">
        <v>54</v>
      </c>
      <c r="B81" s="70">
        <v>14131731.403000001</v>
      </c>
      <c r="C81" s="69">
        <v>9032929.8149999995</v>
      </c>
      <c r="D81" s="104">
        <f>IFERROR(((B81/C81)-1)*100,IF(B81+C81&lt;&gt;0,100,0))</f>
        <v>56.446819497401378</v>
      </c>
      <c r="E81" s="69">
        <v>49163048.208999999</v>
      </c>
      <c r="F81" s="69">
        <v>43357000.789999999</v>
      </c>
      <c r="G81" s="104">
        <f>IFERROR(((E81/F81)-1)*100,IF(E81+F81&lt;&gt;0,100,0))</f>
        <v>13.391257036254967</v>
      </c>
    </row>
    <row r="82" spans="1:7" s="16" customFormat="1" ht="12" x14ac:dyDescent="0.2">
      <c r="A82" s="82" t="s">
        <v>55</v>
      </c>
      <c r="B82" s="70">
        <v>5720997.8516702903</v>
      </c>
      <c r="C82" s="69">
        <v>4208730.9439697303</v>
      </c>
      <c r="D82" s="104">
        <f>IFERROR(((B82/C82)-1)*100,IF(B82+C82&lt;&gt;0,100,0))</f>
        <v>35.931660346863836</v>
      </c>
      <c r="E82" s="69">
        <v>18280207.2379683</v>
      </c>
      <c r="F82" s="69">
        <v>22309325.787761699</v>
      </c>
      <c r="G82" s="104">
        <f>IFERROR(((E82/F82)-1)*100,IF(E82+F82&lt;&gt;0,100,0))</f>
        <v>-18.060243452106771</v>
      </c>
    </row>
    <row r="83" spans="1:7" s="33" customFormat="1" x14ac:dyDescent="0.2">
      <c r="A83" s="82" t="s">
        <v>105</v>
      </c>
      <c r="B83" s="104">
        <f>IFERROR(B81/B80/1000,)</f>
        <v>75.977050553763448</v>
      </c>
      <c r="C83" s="104">
        <f>IFERROR(C81/C80/1000,)</f>
        <v>54.745029181818182</v>
      </c>
      <c r="D83" s="104">
        <f>IFERROR(((B83/C83)-1)*100,IF(B83+C83&lt;&gt;0,100,0))</f>
        <v>38.783468908985071</v>
      </c>
      <c r="E83" s="104">
        <f>IFERROR(E81/E80/1000,)</f>
        <v>83.045689542229724</v>
      </c>
      <c r="F83" s="104">
        <f>IFERROR(F81/F80/1000,)</f>
        <v>72.991583821548815</v>
      </c>
      <c r="G83" s="104">
        <f>IFERROR(((E83/F83)-1)*100,IF(E83+F83&lt;&gt;0,100,0))</f>
        <v>13.774335607323396</v>
      </c>
    </row>
    <row r="84" spans="1:7" s="66" customFormat="1" x14ac:dyDescent="0.2">
      <c r="A84" s="3"/>
      <c r="B84" s="53"/>
      <c r="C84" s="53"/>
      <c r="D84" s="45"/>
      <c r="E84" s="53"/>
      <c r="F84" s="53"/>
      <c r="G84" s="53"/>
    </row>
    <row r="85" spans="1:7" s="65" customFormat="1" ht="12" x14ac:dyDescent="0.2">
      <c r="A85" s="30" t="s">
        <v>34</v>
      </c>
      <c r="B85" s="52"/>
      <c r="C85" s="52"/>
      <c r="D85" s="52"/>
      <c r="E85" s="52"/>
      <c r="F85" s="52"/>
      <c r="G85" s="52"/>
    </row>
    <row r="86" spans="1:7" s="65" customFormat="1" ht="12" x14ac:dyDescent="0.2">
      <c r="A86" s="80" t="s">
        <v>53</v>
      </c>
      <c r="B86" s="67">
        <f>B68+B74+B80</f>
        <v>10304</v>
      </c>
      <c r="C86" s="67">
        <f>C68+C74+C80</f>
        <v>10900</v>
      </c>
      <c r="D86" s="104">
        <f>IFERROR(((B86/C86)-1)*100,IF(B86+C86&lt;&gt;0,100,0))</f>
        <v>-5.4678899082568844</v>
      </c>
      <c r="E86" s="67">
        <f>E68+E74+E80</f>
        <v>32098</v>
      </c>
      <c r="F86" s="67">
        <f>F68+F74+F80</f>
        <v>30497</v>
      </c>
      <c r="G86" s="104">
        <f>IFERROR(((E86/F86)-1)*100,IF(E86+F86&lt;&gt;0,100,0))</f>
        <v>5.2496966914778564</v>
      </c>
    </row>
    <row r="87" spans="1:7" s="65" customFormat="1" ht="12" x14ac:dyDescent="0.2">
      <c r="A87" s="82" t="s">
        <v>54</v>
      </c>
      <c r="B87" s="67">
        <f t="shared" ref="B87:C87" si="1">B69+B75+B81</f>
        <v>593013066.48600006</v>
      </c>
      <c r="C87" s="67">
        <f t="shared" si="1"/>
        <v>460022098.55800003</v>
      </c>
      <c r="D87" s="104">
        <f>IFERROR(((B87/C87)-1)*100,IF(B87+C87&lt;&gt;0,100,0))</f>
        <v>28.909691152855</v>
      </c>
      <c r="E87" s="67">
        <f t="shared" ref="E87:F87" si="2">E69+E75+E81</f>
        <v>2009812253.7750001</v>
      </c>
      <c r="F87" s="67">
        <f t="shared" si="2"/>
        <v>1447774234.401</v>
      </c>
      <c r="G87" s="104">
        <f>IFERROR(((E87/F87)-1)*100,IF(E87+F87&lt;&gt;0,100,0))</f>
        <v>38.820833111906893</v>
      </c>
    </row>
    <row r="88" spans="1:7" s="65" customFormat="1" ht="12" x14ac:dyDescent="0.2">
      <c r="A88" s="82" t="s">
        <v>55</v>
      </c>
      <c r="B88" s="67">
        <f t="shared" ref="B88:C88" si="3">B70+B76+B82</f>
        <v>590725803.93283033</v>
      </c>
      <c r="C88" s="67">
        <f t="shared" si="3"/>
        <v>457089360.0524497</v>
      </c>
      <c r="D88" s="104">
        <f>IFERROR(((B88/C88)-1)*100,IF(B88+C88&lt;&gt;0,100,0))</f>
        <v>29.236393484426372</v>
      </c>
      <c r="E88" s="67">
        <f t="shared" ref="E88:F88" si="4">E70+E76+E82</f>
        <v>2008917236.3695581</v>
      </c>
      <c r="F88" s="67">
        <f t="shared" si="4"/>
        <v>1456614732.1757517</v>
      </c>
      <c r="G88" s="104">
        <f>IFERROR(((E88/F88)-1)*100,IF(E88+F88&lt;&gt;0,100,0))</f>
        <v>37.91685556885929</v>
      </c>
    </row>
    <row r="89" spans="1:7" s="66" customFormat="1" x14ac:dyDescent="0.2">
      <c r="A89" s="82" t="s">
        <v>106</v>
      </c>
      <c r="B89" s="104">
        <f>IFERROR((B75/B87)*100,IF(B75+B87&lt;&gt;0,100,0))</f>
        <v>64.933743676133773</v>
      </c>
      <c r="C89" s="104">
        <f>IFERROR((C75/C87)*100,IF(C75+C87&lt;&gt;0,100,0))</f>
        <v>67.031033873065553</v>
      </c>
      <c r="D89" s="104">
        <f>IFERROR(((B89/C89)-1)*100,IF(B89+C89&lt;&gt;0,100,0))</f>
        <v>-3.1288346244268683</v>
      </c>
      <c r="E89" s="104">
        <f>IFERROR((E75/E87)*100,IF(E75+E87&lt;&gt;0,100,0))</f>
        <v>64.173579999198793</v>
      </c>
      <c r="F89" s="104">
        <f>IFERROR((F75/F87)*100,IF(F75+F87&lt;&gt;0,100,0))</f>
        <v>66.905841024914082</v>
      </c>
      <c r="G89" s="104">
        <f>IFERROR(((E89/F89)-1)*100,IF(E89+F89&lt;&gt;0,100,0))</f>
        <v>-4.0837406478424825</v>
      </c>
    </row>
    <row r="90" spans="1:7" s="66" customFormat="1" x14ac:dyDescent="0.2">
      <c r="A90" s="3"/>
      <c r="B90" s="53"/>
      <c r="C90" s="53"/>
      <c r="D90" s="45"/>
      <c r="E90" s="53"/>
      <c r="F90" s="53"/>
      <c r="G90" s="53"/>
    </row>
    <row r="91" spans="1:7" s="33" customFormat="1" ht="15" x14ac:dyDescent="0.25">
      <c r="A91" s="126" t="s">
        <v>49</v>
      </c>
      <c r="B91" s="126"/>
      <c r="C91" s="126"/>
      <c r="D91" s="126"/>
      <c r="E91" s="126"/>
      <c r="F91" s="126"/>
      <c r="G91" s="126"/>
    </row>
    <row r="92" spans="1:7" s="16" customFormat="1" ht="12" x14ac:dyDescent="0.2">
      <c r="A92" s="52"/>
      <c r="B92" s="52" t="s">
        <v>0</v>
      </c>
      <c r="C92" s="52" t="s">
        <v>0</v>
      </c>
      <c r="D92" s="52" t="s">
        <v>11</v>
      </c>
      <c r="E92" s="52" t="s">
        <v>2</v>
      </c>
      <c r="F92" s="52" t="s">
        <v>2</v>
      </c>
      <c r="G92" s="52" t="s">
        <v>11</v>
      </c>
    </row>
    <row r="93" spans="1:7" s="16" customFormat="1" ht="12" x14ac:dyDescent="0.2">
      <c r="A93" s="52"/>
      <c r="B93" s="52" t="s">
        <v>3</v>
      </c>
      <c r="C93" s="52" t="s">
        <v>3</v>
      </c>
      <c r="D93" s="52" t="s">
        <v>12</v>
      </c>
      <c r="E93" s="52" t="s">
        <v>5</v>
      </c>
      <c r="F93" s="52" t="s">
        <v>5</v>
      </c>
      <c r="G93" s="52" t="s">
        <v>12</v>
      </c>
    </row>
    <row r="94" spans="1:7" s="16" customFormat="1" ht="12" x14ac:dyDescent="0.2">
      <c r="A94" s="30"/>
      <c r="B94" s="47" t="s">
        <v>112</v>
      </c>
      <c r="C94" s="47" t="s">
        <v>113</v>
      </c>
      <c r="D94" s="52" t="s">
        <v>13</v>
      </c>
      <c r="E94" s="131">
        <v>2018</v>
      </c>
      <c r="F94" s="131">
        <v>2017</v>
      </c>
      <c r="G94" s="52" t="s">
        <v>13</v>
      </c>
    </row>
    <row r="95" spans="1:7" s="16" customFormat="1" ht="13.5" x14ac:dyDescent="0.2">
      <c r="A95" s="82" t="s">
        <v>91</v>
      </c>
      <c r="B95" s="69">
        <v>29335116.598999999</v>
      </c>
      <c r="C95" s="135">
        <v>16499188.085000001</v>
      </c>
      <c r="D95" s="68">
        <f>B95-C95</f>
        <v>12835928.513999999</v>
      </c>
      <c r="E95" s="135">
        <v>105832585.625</v>
      </c>
      <c r="F95" s="135">
        <v>53982907.773000002</v>
      </c>
      <c r="G95" s="84">
        <f>E95-F95</f>
        <v>51849677.851999998</v>
      </c>
    </row>
    <row r="96" spans="1:7" s="16" customFormat="1" ht="13.5" x14ac:dyDescent="0.2">
      <c r="A96" s="82" t="s">
        <v>92</v>
      </c>
      <c r="B96" s="69">
        <v>34699564.266000003</v>
      </c>
      <c r="C96" s="135">
        <v>18262431.881999999</v>
      </c>
      <c r="D96" s="68">
        <f>B96-C96</f>
        <v>16437132.384000003</v>
      </c>
      <c r="E96" s="135">
        <v>114566363.153</v>
      </c>
      <c r="F96" s="135">
        <v>57090517.027999997</v>
      </c>
      <c r="G96" s="84">
        <f>E96-F96</f>
        <v>57475846.125</v>
      </c>
    </row>
    <row r="97" spans="1:7" s="28" customFormat="1" ht="12" x14ac:dyDescent="0.2">
      <c r="A97" s="85" t="s">
        <v>16</v>
      </c>
      <c r="B97" s="68">
        <f>B95-B96</f>
        <v>-5364447.6670000032</v>
      </c>
      <c r="C97" s="68">
        <f>C95-C96</f>
        <v>-1763243.7969999984</v>
      </c>
      <c r="D97" s="86"/>
      <c r="E97" s="68">
        <f>E95-E96</f>
        <v>-8733777.5279999971</v>
      </c>
      <c r="F97" s="86">
        <f>F95-F96</f>
        <v>-3107609.2549999952</v>
      </c>
      <c r="G97" s="84"/>
    </row>
    <row r="98" spans="1:7" s="33" customFormat="1" x14ac:dyDescent="0.2">
      <c r="A98" s="87" t="s">
        <v>93</v>
      </c>
      <c r="B98" s="43"/>
      <c r="C98" s="43"/>
      <c r="D98" s="42"/>
      <c r="E98" s="41"/>
      <c r="F98" s="43"/>
      <c r="G98" s="43"/>
    </row>
    <row r="99" spans="1:7" s="33" customFormat="1" x14ac:dyDescent="0.2">
      <c r="A99" s="40"/>
      <c r="B99" s="43"/>
      <c r="C99" s="43"/>
      <c r="D99" s="42"/>
      <c r="E99" s="41"/>
      <c r="F99" s="43"/>
      <c r="G99" s="43"/>
    </row>
    <row r="100" spans="1:7" s="33" customFormat="1" ht="15" x14ac:dyDescent="0.25">
      <c r="A100" s="39" t="s">
        <v>68</v>
      </c>
      <c r="B100" s="54"/>
      <c r="C100" s="39"/>
      <c r="D100" s="39"/>
      <c r="E100" s="39"/>
      <c r="F100" s="39"/>
      <c r="G100" s="39"/>
    </row>
    <row r="101" spans="1:7" s="16" customFormat="1" ht="12" x14ac:dyDescent="0.2">
      <c r="A101" s="52"/>
      <c r="B101" s="52"/>
      <c r="C101" s="52"/>
      <c r="D101" s="52" t="s">
        <v>18</v>
      </c>
      <c r="E101" s="52"/>
      <c r="F101" s="52"/>
      <c r="G101" s="52"/>
    </row>
    <row r="102" spans="1:7" s="16" customFormat="1" ht="12" x14ac:dyDescent="0.2">
      <c r="A102" s="52"/>
      <c r="B102" s="52" t="s">
        <v>19</v>
      </c>
      <c r="C102" s="52" t="s">
        <v>19</v>
      </c>
      <c r="D102" s="52" t="s">
        <v>6</v>
      </c>
      <c r="E102" s="52"/>
      <c r="F102" s="52"/>
      <c r="G102" s="52"/>
    </row>
    <row r="103" spans="1:7" s="16" customFormat="1" ht="12" x14ac:dyDescent="0.2">
      <c r="A103" s="30" t="s">
        <v>41</v>
      </c>
      <c r="B103" s="47" t="s">
        <v>112</v>
      </c>
      <c r="C103" s="47" t="s">
        <v>113</v>
      </c>
      <c r="D103" s="52" t="s">
        <v>7</v>
      </c>
      <c r="E103" s="52"/>
      <c r="F103" s="52" t="s">
        <v>20</v>
      </c>
      <c r="G103" s="52" t="s">
        <v>21</v>
      </c>
    </row>
    <row r="104" spans="1:7" s="16" customFormat="1" ht="12" x14ac:dyDescent="0.2">
      <c r="A104" s="82" t="s">
        <v>39</v>
      </c>
      <c r="B104" s="137">
        <v>600.39995311584596</v>
      </c>
      <c r="C104" s="136">
        <v>540.10705516779205</v>
      </c>
      <c r="D104" s="104">
        <f>IFERROR(((B104/C104)-1)*100,IF(B104+C104&lt;&gt;0,100,0))</f>
        <v>11.16313837621008</v>
      </c>
      <c r="E104" s="88"/>
      <c r="F104" s="137">
        <v>602.49109335804201</v>
      </c>
      <c r="G104" s="137">
        <v>600.39995311584596</v>
      </c>
    </row>
    <row r="105" spans="1:7" s="16" customFormat="1" ht="12" x14ac:dyDescent="0.2">
      <c r="A105" s="82" t="s">
        <v>50</v>
      </c>
      <c r="B105" s="137">
        <v>599.12511302758298</v>
      </c>
      <c r="C105" s="136">
        <v>537.99769737005204</v>
      </c>
      <c r="D105" s="104">
        <f>IFERROR(((B105/C105)-1)*100,IF(B105+C105&lt;&gt;0,100,0))</f>
        <v>11.362021799785804</v>
      </c>
      <c r="E105" s="88"/>
      <c r="F105" s="137">
        <v>601.30483588885897</v>
      </c>
      <c r="G105" s="137">
        <v>599.12511302758298</v>
      </c>
    </row>
    <row r="106" spans="1:7" s="16" customFormat="1" ht="12" x14ac:dyDescent="0.2">
      <c r="A106" s="82" t="s">
        <v>51</v>
      </c>
      <c r="B106" s="137">
        <v>609.63122093551704</v>
      </c>
      <c r="C106" s="136">
        <v>551.30268391752395</v>
      </c>
      <c r="D106" s="104">
        <f>IFERROR(((B106/C106)-1)*100,IF(B106+C106&lt;&gt;0,100,0))</f>
        <v>10.580129340839406</v>
      </c>
      <c r="E106" s="88"/>
      <c r="F106" s="137">
        <v>611.62091883353298</v>
      </c>
      <c r="G106" s="137">
        <v>609.63122093551704</v>
      </c>
    </row>
    <row r="107" spans="1:7" s="28" customFormat="1" ht="12" x14ac:dyDescent="0.2">
      <c r="A107" s="85" t="s">
        <v>52</v>
      </c>
      <c r="B107" s="89"/>
      <c r="C107" s="88"/>
      <c r="D107" s="90"/>
      <c r="E107" s="88"/>
      <c r="F107" s="74"/>
      <c r="G107" s="74"/>
    </row>
    <row r="108" spans="1:7" s="16" customFormat="1" ht="12" x14ac:dyDescent="0.2">
      <c r="A108" s="82" t="s">
        <v>56</v>
      </c>
      <c r="B108" s="137">
        <v>455.350807195762</v>
      </c>
      <c r="C108" s="136">
        <v>414.21078945223002</v>
      </c>
      <c r="D108" s="104">
        <f>IFERROR(((B108/C108)-1)*100,IF(B108+C108&lt;&gt;0,100,0))</f>
        <v>9.9321453692544637</v>
      </c>
      <c r="E108" s="88"/>
      <c r="F108" s="137">
        <v>455.66587908618698</v>
      </c>
      <c r="G108" s="137">
        <v>455.11979642340901</v>
      </c>
    </row>
    <row r="109" spans="1:7" s="16" customFormat="1" ht="12" x14ac:dyDescent="0.2">
      <c r="A109" s="82" t="s">
        <v>57</v>
      </c>
      <c r="B109" s="137">
        <v>572.82851212856099</v>
      </c>
      <c r="C109" s="136">
        <v>514.11585924719805</v>
      </c>
      <c r="D109" s="104">
        <f>IFERROR(((B109/C109)-1)*100,IF(B109+C109&lt;&gt;0,100,0))</f>
        <v>11.420120936812527</v>
      </c>
      <c r="E109" s="88"/>
      <c r="F109" s="137">
        <v>573.94345579499702</v>
      </c>
      <c r="G109" s="137">
        <v>572.82851212856099</v>
      </c>
    </row>
    <row r="110" spans="1:7" s="16" customFormat="1" ht="12" x14ac:dyDescent="0.2">
      <c r="A110" s="82" t="s">
        <v>59</v>
      </c>
      <c r="B110" s="137">
        <v>662.87863688987898</v>
      </c>
      <c r="C110" s="136">
        <v>594.37816883773598</v>
      </c>
      <c r="D110" s="104">
        <f>IFERROR(((B110/C110)-1)*100,IF(B110+C110&lt;&gt;0,100,0))</f>
        <v>11.524728134966789</v>
      </c>
      <c r="E110" s="88"/>
      <c r="F110" s="137">
        <v>665.29907108466796</v>
      </c>
      <c r="G110" s="137">
        <v>662.87863688987898</v>
      </c>
    </row>
    <row r="111" spans="1:7" s="16" customFormat="1" ht="12" x14ac:dyDescent="0.2">
      <c r="A111" s="82" t="s">
        <v>58</v>
      </c>
      <c r="B111" s="137">
        <v>655.02951168700997</v>
      </c>
      <c r="C111" s="136">
        <v>590.42375206189297</v>
      </c>
      <c r="D111" s="104">
        <f>IFERROR(((B111/C111)-1)*100,IF(B111+C111&lt;&gt;0,100,0))</f>
        <v>10.942269751089629</v>
      </c>
      <c r="E111" s="88"/>
      <c r="F111" s="137">
        <v>657.656779486662</v>
      </c>
      <c r="G111" s="137">
        <v>655.02951168700997</v>
      </c>
    </row>
    <row r="112" spans="1:7" s="33" customFormat="1" x14ac:dyDescent="0.2">
      <c r="A112" s="91"/>
      <c r="B112" s="92"/>
      <c r="C112" s="91"/>
      <c r="D112" s="91"/>
      <c r="E112" s="92"/>
      <c r="F112" s="91"/>
      <c r="G112" s="91"/>
    </row>
    <row r="113" spans="1:7" s="33" customFormat="1" ht="15.75" x14ac:dyDescent="0.25">
      <c r="A113" s="121" t="s">
        <v>74</v>
      </c>
      <c r="B113" s="121"/>
      <c r="C113" s="121"/>
      <c r="D113" s="121"/>
      <c r="E113" s="121"/>
      <c r="F113" s="121"/>
      <c r="G113" s="121"/>
    </row>
    <row r="114" spans="1:7" s="33" customFormat="1" ht="15.75" x14ac:dyDescent="0.25">
      <c r="A114" s="93"/>
      <c r="B114" s="93"/>
      <c r="C114" s="93"/>
      <c r="D114" s="93"/>
      <c r="E114" s="93"/>
      <c r="F114" s="93"/>
      <c r="G114" s="93"/>
    </row>
    <row r="115" spans="1:7" s="16" customFormat="1" ht="12" x14ac:dyDescent="0.2">
      <c r="A115" s="52"/>
      <c r="B115" s="52" t="s">
        <v>0</v>
      </c>
      <c r="C115" s="52" t="s">
        <v>0</v>
      </c>
      <c r="D115" s="52" t="s">
        <v>1</v>
      </c>
      <c r="E115" s="52" t="s">
        <v>2</v>
      </c>
      <c r="F115" s="52" t="s">
        <v>2</v>
      </c>
      <c r="G115" s="52" t="s">
        <v>1</v>
      </c>
    </row>
    <row r="116" spans="1:7" s="16" customFormat="1" ht="12" x14ac:dyDescent="0.2">
      <c r="A116" s="52"/>
      <c r="B116" s="52" t="s">
        <v>3</v>
      </c>
      <c r="C116" s="52" t="s">
        <v>3</v>
      </c>
      <c r="D116" s="52" t="s">
        <v>4</v>
      </c>
      <c r="E116" s="52" t="s">
        <v>5</v>
      </c>
      <c r="F116" s="52" t="s">
        <v>5</v>
      </c>
      <c r="G116" s="52" t="s">
        <v>6</v>
      </c>
    </row>
    <row r="117" spans="1:7" s="16" customFormat="1" ht="12" x14ac:dyDescent="0.2">
      <c r="A117" s="30" t="s">
        <v>31</v>
      </c>
      <c r="B117" s="47" t="s">
        <v>112</v>
      </c>
      <c r="C117" s="47" t="s">
        <v>113</v>
      </c>
      <c r="D117" s="52" t="s">
        <v>0</v>
      </c>
      <c r="E117" s="131">
        <v>2018</v>
      </c>
      <c r="F117" s="131">
        <v>2017</v>
      </c>
      <c r="G117" s="52" t="s">
        <v>7</v>
      </c>
    </row>
    <row r="118" spans="1:7" s="28" customFormat="1" ht="12" x14ac:dyDescent="0.2">
      <c r="A118" s="85" t="s">
        <v>33</v>
      </c>
      <c r="B118" s="89"/>
      <c r="C118" s="89"/>
      <c r="D118" s="94"/>
      <c r="E118" s="95"/>
      <c r="F118" s="95"/>
      <c r="G118" s="96"/>
    </row>
    <row r="119" spans="1:7" s="16" customFormat="1" ht="12" x14ac:dyDescent="0.2">
      <c r="A119" s="82" t="s">
        <v>94</v>
      </c>
      <c r="B119" s="70">
        <v>0</v>
      </c>
      <c r="C119" s="69">
        <v>0</v>
      </c>
      <c r="D119" s="104">
        <f>IFERROR(((B119/C119)-1)*100,IF(B119+C119&lt;&gt;0,100,0))</f>
        <v>0</v>
      </c>
      <c r="E119" s="69">
        <v>0</v>
      </c>
      <c r="F119" s="69">
        <v>0</v>
      </c>
      <c r="G119" s="104">
        <f>IFERROR(((E119/F119)-1)*100,IF(E119+F119&lt;&gt;0,100,0))</f>
        <v>0</v>
      </c>
    </row>
    <row r="120" spans="1:7" s="16" customFormat="1" ht="12" x14ac:dyDescent="0.2">
      <c r="A120" s="82" t="s">
        <v>73</v>
      </c>
      <c r="B120" s="70">
        <v>1001</v>
      </c>
      <c r="C120" s="69">
        <v>980</v>
      </c>
      <c r="D120" s="104">
        <f>IFERROR(((B120/C120)-1)*100,IF(B120+C120&lt;&gt;0,100,0))</f>
        <v>2.1428571428571352</v>
      </c>
      <c r="E120" s="69">
        <v>1453</v>
      </c>
      <c r="F120" s="69">
        <v>1238</v>
      </c>
      <c r="G120" s="104">
        <f>IFERROR(((E120/F120)-1)*100,IF(E120+F120&lt;&gt;0,100,0))</f>
        <v>17.366720516962843</v>
      </c>
    </row>
    <row r="121" spans="1:7" s="16" customFormat="1" ht="12" x14ac:dyDescent="0.2">
      <c r="A121" s="82" t="s">
        <v>75</v>
      </c>
      <c r="B121" s="70">
        <v>20</v>
      </c>
      <c r="C121" s="69">
        <v>40</v>
      </c>
      <c r="D121" s="104">
        <f>IFERROR(((B121/C121)-1)*100,IF(B121+C121&lt;&gt;0,100,0))</f>
        <v>-50</v>
      </c>
      <c r="E121" s="69">
        <v>45</v>
      </c>
      <c r="F121" s="69">
        <v>65</v>
      </c>
      <c r="G121" s="104">
        <f>IFERROR(((E121/F121)-1)*100,IF(E121+F121&lt;&gt;0,100,0))</f>
        <v>-30.76923076923077</v>
      </c>
    </row>
    <row r="122" spans="1:7" s="28" customFormat="1" ht="12" x14ac:dyDescent="0.2">
      <c r="A122" s="85" t="s">
        <v>34</v>
      </c>
      <c r="B122" s="86">
        <f>SUM(B119:B121)</f>
        <v>1021</v>
      </c>
      <c r="C122" s="86">
        <f>SUM(C119:C121)</f>
        <v>1020</v>
      </c>
      <c r="D122" s="104">
        <f>IFERROR(((B122/C122)-1)*100,IF(B122+C122&lt;&gt;0,100,0))</f>
        <v>9.8039215686274161E-2</v>
      </c>
      <c r="E122" s="86">
        <f>SUM(E119:E121)</f>
        <v>1498</v>
      </c>
      <c r="F122" s="86">
        <f>SUM(F119:F121)</f>
        <v>1303</v>
      </c>
      <c r="G122" s="104">
        <f>IFERROR(((E122/F122)-1)*100,IF(E122+F122&lt;&gt;0,100,0))</f>
        <v>14.965464313123555</v>
      </c>
    </row>
    <row r="123" spans="1:7" s="16" customFormat="1" ht="12" x14ac:dyDescent="0.2">
      <c r="A123" s="82"/>
      <c r="B123" s="74"/>
      <c r="C123" s="74"/>
      <c r="D123" s="104"/>
      <c r="E123" s="88"/>
      <c r="F123" s="98"/>
      <c r="G123" s="104"/>
    </row>
    <row r="124" spans="1:7" s="28" customFormat="1" ht="12" x14ac:dyDescent="0.2">
      <c r="A124" s="85" t="s">
        <v>35</v>
      </c>
      <c r="B124" s="89"/>
      <c r="C124" s="89"/>
      <c r="D124" s="104"/>
      <c r="E124" s="99"/>
      <c r="F124" s="99"/>
      <c r="G124" s="104"/>
    </row>
    <row r="125" spans="1:7" s="16" customFormat="1" ht="12" x14ac:dyDescent="0.2">
      <c r="A125" s="82" t="s">
        <v>77</v>
      </c>
      <c r="B125" s="70">
        <v>19</v>
      </c>
      <c r="C125" s="69">
        <v>0</v>
      </c>
      <c r="D125" s="104">
        <f>IFERROR(((B125/C125)-1)*100,IF(B125+C125&lt;&gt;0,100,0))</f>
        <v>100</v>
      </c>
      <c r="E125" s="69">
        <v>57</v>
      </c>
      <c r="F125" s="69">
        <v>27</v>
      </c>
      <c r="G125" s="104">
        <f>IFERROR(((E125/F125)-1)*100,IF(E125+F125&lt;&gt;0,100,0))</f>
        <v>111.11111111111111</v>
      </c>
    </row>
    <row r="126" spans="1:7" s="65" customFormat="1" ht="12" x14ac:dyDescent="0.2">
      <c r="A126" s="82" t="s">
        <v>95</v>
      </c>
      <c r="B126" s="67">
        <v>0</v>
      </c>
      <c r="C126" s="81">
        <v>0</v>
      </c>
      <c r="D126" s="104">
        <f>IFERROR(((B126/C126)-1)*100,IF(B126+C126&lt;&gt;0,100,0))</f>
        <v>0</v>
      </c>
      <c r="E126" s="81">
        <v>0</v>
      </c>
      <c r="F126" s="81">
        <v>0</v>
      </c>
      <c r="G126" s="104">
        <f>IFERROR(((E126/F126)-1)*100,IF(E126+F126&lt;&gt;0,100,0))</f>
        <v>0</v>
      </c>
    </row>
    <row r="127" spans="1:7" s="28" customFormat="1" ht="12" x14ac:dyDescent="0.2">
      <c r="A127" s="85" t="s">
        <v>34</v>
      </c>
      <c r="B127" s="86">
        <f>SUM(B125:B126)</f>
        <v>19</v>
      </c>
      <c r="C127" s="86">
        <f>SUM(C125:C126)</f>
        <v>0</v>
      </c>
      <c r="D127" s="104">
        <f>IFERROR(((B127/C127)-1)*100,IF(B127+C127&lt;&gt;0,100,0))</f>
        <v>100</v>
      </c>
      <c r="E127" s="86">
        <f>SUM(E125:E126)</f>
        <v>57</v>
      </c>
      <c r="F127" s="86">
        <f>SUM(F125:F126)</f>
        <v>27</v>
      </c>
      <c r="G127" s="104">
        <f>IFERROR(((E127/F127)-1)*100,IF(E127+F127&lt;&gt;0,100,0))</f>
        <v>111.11111111111111</v>
      </c>
    </row>
    <row r="128" spans="1:7" s="16" customFormat="1" ht="12" x14ac:dyDescent="0.2">
      <c r="A128" s="30" t="s">
        <v>32</v>
      </c>
      <c r="B128" s="47"/>
      <c r="C128" s="47"/>
      <c r="D128" s="47"/>
      <c r="E128" s="52"/>
      <c r="F128" s="52"/>
      <c r="G128" s="47"/>
    </row>
    <row r="129" spans="1:7" s="16" customFormat="1" ht="12" x14ac:dyDescent="0.2">
      <c r="A129" s="85" t="s">
        <v>33</v>
      </c>
      <c r="B129" s="89"/>
      <c r="C129" s="89"/>
      <c r="D129" s="104"/>
      <c r="E129" s="95"/>
      <c r="F129" s="95"/>
      <c r="G129" s="104"/>
    </row>
    <row r="130" spans="1:7" s="16" customFormat="1" ht="12" x14ac:dyDescent="0.2">
      <c r="A130" s="82" t="s">
        <v>94</v>
      </c>
      <c r="B130" s="70">
        <v>0</v>
      </c>
      <c r="C130" s="69">
        <v>0</v>
      </c>
      <c r="D130" s="104">
        <f>IFERROR(((B130/C130)-1)*100,IF(B130+C130&lt;&gt;0,100,0))</f>
        <v>0</v>
      </c>
      <c r="E130" s="69">
        <v>0</v>
      </c>
      <c r="F130" s="69">
        <v>0</v>
      </c>
      <c r="G130" s="104">
        <f>IFERROR(((E130/F130)-1)*100,IF(E130+F130&lt;&gt;0,100,0))</f>
        <v>0</v>
      </c>
    </row>
    <row r="131" spans="1:7" s="16" customFormat="1" ht="12" x14ac:dyDescent="0.2">
      <c r="A131" s="82" t="s">
        <v>73</v>
      </c>
      <c r="B131" s="70">
        <v>1187909</v>
      </c>
      <c r="C131" s="69">
        <v>1648140</v>
      </c>
      <c r="D131" s="104">
        <f>IFERROR(((B131/C131)-1)*100,IF(B131+C131&lt;&gt;0,100,0))</f>
        <v>-27.924266142439357</v>
      </c>
      <c r="E131" s="69">
        <v>1591652</v>
      </c>
      <c r="F131" s="69">
        <v>1858575</v>
      </c>
      <c r="G131" s="104">
        <f>IFERROR(((E131/F131)-1)*100,IF(E131+F131&lt;&gt;0,100,0))</f>
        <v>-14.361701841464559</v>
      </c>
    </row>
    <row r="132" spans="1:7" s="16" customFormat="1" ht="12" x14ac:dyDescent="0.2">
      <c r="A132" s="82" t="s">
        <v>75</v>
      </c>
      <c r="B132" s="70">
        <v>4294</v>
      </c>
      <c r="C132" s="69">
        <v>3729</v>
      </c>
      <c r="D132" s="104">
        <f>IFERROR(((B132/C132)-1)*100,IF(B132+C132&lt;&gt;0,100,0))</f>
        <v>15.151515151515159</v>
      </c>
      <c r="E132" s="69">
        <v>5114</v>
      </c>
      <c r="F132" s="69">
        <v>4258</v>
      </c>
      <c r="G132" s="104">
        <f>IFERROR(((E132/F132)-1)*100,IF(E132+F132&lt;&gt;0,100,0))</f>
        <v>20.103334899013614</v>
      </c>
    </row>
    <row r="133" spans="1:7" s="16" customFormat="1" ht="12" x14ac:dyDescent="0.2">
      <c r="A133" s="85" t="s">
        <v>34</v>
      </c>
      <c r="B133" s="86">
        <f>SUM(B130:B132)</f>
        <v>1192203</v>
      </c>
      <c r="C133" s="86">
        <f>SUM(C130:C132)</f>
        <v>1651869</v>
      </c>
      <c r="D133" s="104">
        <f>IFERROR(((B133/C133)-1)*100,IF(B133+C133&lt;&gt;0,100,0))</f>
        <v>-27.82702502438147</v>
      </c>
      <c r="E133" s="86">
        <f>SUM(E130:E132)</f>
        <v>1596766</v>
      </c>
      <c r="F133" s="86">
        <f>SUM(F130:F132)</f>
        <v>1862833</v>
      </c>
      <c r="G133" s="104">
        <f>IFERROR(((E133/F133)-1)*100,IF(E133+F133&lt;&gt;0,100,0))</f>
        <v>-14.282922838493839</v>
      </c>
    </row>
    <row r="134" spans="1:7" s="28" customFormat="1" ht="12" x14ac:dyDescent="0.2">
      <c r="A134" s="82"/>
      <c r="B134" s="74"/>
      <c r="C134" s="74"/>
      <c r="D134" s="104"/>
      <c r="E134" s="88"/>
      <c r="F134" s="98"/>
      <c r="G134" s="104"/>
    </row>
    <row r="135" spans="1:7" s="16" customFormat="1" ht="12" x14ac:dyDescent="0.2">
      <c r="A135" s="85" t="s">
        <v>35</v>
      </c>
      <c r="B135" s="89"/>
      <c r="C135" s="89"/>
      <c r="D135" s="104"/>
      <c r="E135" s="99"/>
      <c r="F135" s="99"/>
      <c r="G135" s="104"/>
    </row>
    <row r="136" spans="1:7" s="16" customFormat="1" ht="12" x14ac:dyDescent="0.2">
      <c r="A136" s="82" t="s">
        <v>77</v>
      </c>
      <c r="B136" s="70">
        <v>29050</v>
      </c>
      <c r="C136" s="69">
        <v>0</v>
      </c>
      <c r="D136" s="104">
        <f>IFERROR(((B136/C136)-1)*100,)</f>
        <v>0</v>
      </c>
      <c r="E136" s="69">
        <v>44405</v>
      </c>
      <c r="F136" s="69">
        <v>7983</v>
      </c>
      <c r="G136" s="104">
        <f>IFERROR(((E136/F136)-1)*100,)</f>
        <v>456.24451960415888</v>
      </c>
    </row>
    <row r="137" spans="1:7" s="16" customFormat="1" ht="12" x14ac:dyDescent="0.2">
      <c r="A137" s="82" t="s">
        <v>95</v>
      </c>
      <c r="B137" s="67">
        <v>0</v>
      </c>
      <c r="C137" s="81">
        <v>0</v>
      </c>
      <c r="D137" s="104">
        <f>IFERROR(((B137/C137)-1)*100,)</f>
        <v>0</v>
      </c>
      <c r="E137" s="81">
        <v>0</v>
      </c>
      <c r="F137" s="81">
        <v>0</v>
      </c>
      <c r="G137" s="104">
        <f>IFERROR(((E137/F137)-1)*100,)</f>
        <v>0</v>
      </c>
    </row>
    <row r="138" spans="1:7" s="16" customFormat="1" ht="12" x14ac:dyDescent="0.2">
      <c r="A138" s="85" t="s">
        <v>34</v>
      </c>
      <c r="B138" s="86">
        <f>SUM(B136:B137)</f>
        <v>29050</v>
      </c>
      <c r="C138" s="86">
        <f>SUM(C136:C137)</f>
        <v>0</v>
      </c>
      <c r="D138" s="104">
        <f>IFERROR(((B138/C138)-1)*100,)</f>
        <v>0</v>
      </c>
      <c r="E138" s="86">
        <f>SUM(E136:E137)</f>
        <v>44405</v>
      </c>
      <c r="F138" s="86">
        <f>SUM(F136:F137)</f>
        <v>7983</v>
      </c>
      <c r="G138" s="104">
        <f>IFERROR(((E138/F138)-1)*100,)</f>
        <v>456.24451960415888</v>
      </c>
    </row>
    <row r="139" spans="1:7" s="16" customFormat="1" ht="12" x14ac:dyDescent="0.2">
      <c r="A139" s="30" t="s">
        <v>96</v>
      </c>
      <c r="B139" s="47"/>
      <c r="C139" s="47"/>
      <c r="D139" s="47"/>
      <c r="E139" s="52"/>
      <c r="F139" s="52"/>
      <c r="G139" s="47"/>
    </row>
    <row r="140" spans="1:7" s="33" customFormat="1" x14ac:dyDescent="0.2">
      <c r="A140" s="85" t="s">
        <v>33</v>
      </c>
      <c r="B140" s="89"/>
      <c r="C140" s="89"/>
      <c r="D140" s="104"/>
      <c r="E140" s="95"/>
      <c r="F140" s="95"/>
      <c r="G140" s="104"/>
    </row>
    <row r="141" spans="1:7" s="33" customFormat="1" x14ac:dyDescent="0.2">
      <c r="A141" s="82" t="s">
        <v>94</v>
      </c>
      <c r="B141" s="70">
        <v>0</v>
      </c>
      <c r="C141" s="69">
        <v>0</v>
      </c>
      <c r="D141" s="104">
        <f>IFERROR(((B141/C141)-1)*100,IF(B141+C141&lt;&gt;0,100,0))</f>
        <v>0</v>
      </c>
      <c r="E141" s="69">
        <v>0</v>
      </c>
      <c r="F141" s="69">
        <v>0</v>
      </c>
      <c r="G141" s="104">
        <f>IFERROR(((E141/F141)-1)*100,IF(E141+F141&lt;&gt;0,100,0))</f>
        <v>0</v>
      </c>
    </row>
    <row r="142" spans="1:7" s="33" customFormat="1" x14ac:dyDescent="0.2">
      <c r="A142" s="82" t="s">
        <v>73</v>
      </c>
      <c r="B142" s="70">
        <v>123269457.8461</v>
      </c>
      <c r="C142" s="69">
        <v>174650439.1257</v>
      </c>
      <c r="D142" s="104">
        <f>IFERROR(((B142/C142)-1)*100,IF(B142+C142&lt;&gt;0,100,0))</f>
        <v>-29.419325560710384</v>
      </c>
      <c r="E142" s="69">
        <v>162445519.57813001</v>
      </c>
      <c r="F142" s="69">
        <v>196148655.22534001</v>
      </c>
      <c r="G142" s="104">
        <f>IFERROR(((E142/F142)-1)*100,IF(E142+F142&lt;&gt;0,100,0))</f>
        <v>-17.182445430732663</v>
      </c>
    </row>
    <row r="143" spans="1:7" s="33" customFormat="1" x14ac:dyDescent="0.2">
      <c r="A143" s="82" t="s">
        <v>75</v>
      </c>
      <c r="B143" s="70">
        <v>20254556.449999999</v>
      </c>
      <c r="C143" s="69">
        <v>15513658.369999999</v>
      </c>
      <c r="D143" s="104">
        <f>IFERROR(((B143/C143)-1)*100,IF(B143+C143&lt;&gt;0,100,0))</f>
        <v>30.559510638495514</v>
      </c>
      <c r="E143" s="69">
        <v>25170247.699999999</v>
      </c>
      <c r="F143" s="69">
        <v>17855909.940000001</v>
      </c>
      <c r="G143" s="104">
        <f>IFERROR(((E143/F143)-1)*100,IF(E143+F143&lt;&gt;0,100,0))</f>
        <v>40.96311968741928</v>
      </c>
    </row>
    <row r="144" spans="1:7" s="16" customFormat="1" ht="12" x14ac:dyDescent="0.2">
      <c r="A144" s="85" t="s">
        <v>34</v>
      </c>
      <c r="B144" s="86">
        <f>SUM(B141:B143)</f>
        <v>143524014.29609999</v>
      </c>
      <c r="C144" s="86">
        <f>SUM(C141:C143)</f>
        <v>190164097.4957</v>
      </c>
      <c r="D144" s="104">
        <f>IFERROR(((B144/C144)-1)*100,IF(B144+C144&lt;&gt;0,100,0))</f>
        <v>-24.52622961632105</v>
      </c>
      <c r="E144" s="86">
        <f>SUM(E141:E143)</f>
        <v>187615767.27812999</v>
      </c>
      <c r="F144" s="86">
        <f>SUM(F141:F143)</f>
        <v>214004565.16534001</v>
      </c>
      <c r="G144" s="104">
        <f>IFERROR(((E144/F144)-1)*100,IF(E144+F144&lt;&gt;0,100,0))</f>
        <v>-12.330950915379779</v>
      </c>
    </row>
    <row r="145" spans="1:7" s="16" customFormat="1" ht="12" x14ac:dyDescent="0.2">
      <c r="A145" s="82"/>
      <c r="B145" s="74"/>
      <c r="C145" s="74"/>
      <c r="D145" s="104"/>
      <c r="E145" s="88"/>
      <c r="F145" s="98"/>
      <c r="G145" s="104"/>
    </row>
    <row r="146" spans="1:7" s="16" customFormat="1" ht="12" x14ac:dyDescent="0.2">
      <c r="A146" s="85" t="s">
        <v>35</v>
      </c>
      <c r="B146" s="89"/>
      <c r="C146" s="89"/>
      <c r="D146" s="104"/>
      <c r="E146" s="99"/>
      <c r="F146" s="99"/>
      <c r="G146" s="104"/>
    </row>
    <row r="147" spans="1:7" s="28" customFormat="1" ht="12" x14ac:dyDescent="0.2">
      <c r="A147" s="82" t="s">
        <v>77</v>
      </c>
      <c r="B147" s="70">
        <v>42003.5</v>
      </c>
      <c r="C147" s="69">
        <v>0</v>
      </c>
      <c r="D147" s="104">
        <f>IFERROR(((B147/C147)-1)*100,IF(B147+C147&lt;&gt;0,100,0))</f>
        <v>100</v>
      </c>
      <c r="E147" s="69">
        <v>54691.285000000003</v>
      </c>
      <c r="F147" s="69">
        <v>11586.8099</v>
      </c>
      <c r="G147" s="104">
        <f>IFERROR(((E147/F147)-1)*100,IF(E147+F147&lt;&gt;0,100,0))</f>
        <v>372.01331058344198</v>
      </c>
    </row>
    <row r="148" spans="1:7" s="16" customFormat="1" ht="12" x14ac:dyDescent="0.2">
      <c r="A148" s="82" t="s">
        <v>95</v>
      </c>
      <c r="B148" s="67">
        <v>0</v>
      </c>
      <c r="C148" s="81">
        <v>0</v>
      </c>
      <c r="D148" s="104">
        <f>IFERROR(((B148/C148)-1)*100,IF(B148+C148&lt;&gt;0,100,0))</f>
        <v>0</v>
      </c>
      <c r="E148" s="81">
        <v>0</v>
      </c>
      <c r="F148" s="81">
        <v>0</v>
      </c>
      <c r="G148" s="104">
        <f>IFERROR(((E148/F148)-1)*100,IF(E148+F148&lt;&gt;0,100,0))</f>
        <v>0</v>
      </c>
    </row>
    <row r="149" spans="1:7" s="16" customFormat="1" ht="12" x14ac:dyDescent="0.2">
      <c r="A149" s="85" t="s">
        <v>34</v>
      </c>
      <c r="B149" s="86">
        <f>SUM(B147:B148)</f>
        <v>42003.5</v>
      </c>
      <c r="C149" s="86">
        <f>SUM(C147:C148)</f>
        <v>0</v>
      </c>
      <c r="D149" s="104">
        <f>IFERROR(((B149/C149)-1)*100,IF(B149+C149&lt;&gt;0,100,0))</f>
        <v>100</v>
      </c>
      <c r="E149" s="86">
        <f>SUM(E147:E148)</f>
        <v>54691.285000000003</v>
      </c>
      <c r="F149" s="86">
        <f>SUM(F147:F148)</f>
        <v>11586.8099</v>
      </c>
      <c r="G149" s="104">
        <f>IFERROR(((E149/F149)-1)*100,IF(E149+F149&lt;&gt;0,100,0))</f>
        <v>372.01331058344198</v>
      </c>
    </row>
    <row r="150" spans="1:7" s="16" customFormat="1" ht="12" x14ac:dyDescent="0.2">
      <c r="A150" s="30" t="s">
        <v>97</v>
      </c>
      <c r="B150" s="47"/>
      <c r="C150" s="47"/>
      <c r="D150" s="47"/>
      <c r="E150" s="52"/>
      <c r="F150" s="52"/>
      <c r="G150" s="47"/>
    </row>
    <row r="151" spans="1:7" s="16" customFormat="1" ht="12" x14ac:dyDescent="0.2">
      <c r="A151" s="85" t="s">
        <v>33</v>
      </c>
      <c r="B151" s="89"/>
      <c r="C151" s="89"/>
      <c r="D151" s="104"/>
      <c r="E151" s="95"/>
      <c r="F151" s="95"/>
      <c r="G151" s="96"/>
    </row>
    <row r="152" spans="1:7" s="16" customFormat="1" ht="12" x14ac:dyDescent="0.2">
      <c r="A152" s="82" t="s">
        <v>94</v>
      </c>
      <c r="B152" s="70">
        <v>2500</v>
      </c>
      <c r="C152" s="69">
        <v>1000</v>
      </c>
      <c r="D152" s="104">
        <f>IFERROR(((B152/C152)-1)*100,IF(B152+C152&lt;&gt;0,100,0))</f>
        <v>150</v>
      </c>
      <c r="E152" s="81"/>
      <c r="F152" s="81"/>
      <c r="G152" s="68"/>
    </row>
    <row r="153" spans="1:7" s="16" customFormat="1" ht="12" x14ac:dyDescent="0.2">
      <c r="A153" s="82" t="s">
        <v>73</v>
      </c>
      <c r="B153" s="70">
        <v>1222240</v>
      </c>
      <c r="C153" s="69">
        <v>1070478</v>
      </c>
      <c r="D153" s="104">
        <f>IFERROR(((B153/C153)-1)*100,IF(B153+C153&lt;&gt;0,100,0))</f>
        <v>14.177031195409896</v>
      </c>
      <c r="E153" s="81"/>
      <c r="F153" s="81"/>
      <c r="G153" s="68"/>
    </row>
    <row r="154" spans="1:7" s="16" customFormat="1" ht="12" x14ac:dyDescent="0.2">
      <c r="A154" s="82" t="s">
        <v>75</v>
      </c>
      <c r="B154" s="70">
        <v>3378</v>
      </c>
      <c r="C154" s="69">
        <v>2340</v>
      </c>
      <c r="D154" s="104">
        <f>IFERROR(((B154/C154)-1)*100,IF(B154+C154&lt;&gt;0,100,0))</f>
        <v>44.358974358974358</v>
      </c>
      <c r="E154" s="81"/>
      <c r="F154" s="81"/>
      <c r="G154" s="68"/>
    </row>
    <row r="155" spans="1:7" s="28" customFormat="1" ht="12" x14ac:dyDescent="0.2">
      <c r="A155" s="85" t="s">
        <v>34</v>
      </c>
      <c r="B155" s="86">
        <f>SUM(B152:B154)</f>
        <v>1228118</v>
      </c>
      <c r="C155" s="86">
        <f>SUM(C152:C154)</f>
        <v>1073818</v>
      </c>
      <c r="D155" s="104">
        <f>IFERROR(((B155/C155)-1)*100,IF(B155+C155&lt;&gt;0,100,0))</f>
        <v>14.369287905399242</v>
      </c>
      <c r="E155" s="86"/>
      <c r="F155" s="86"/>
      <c r="G155" s="68"/>
    </row>
    <row r="156" spans="1:7" s="28" customFormat="1" ht="12" x14ac:dyDescent="0.2">
      <c r="A156" s="82"/>
      <c r="B156" s="74"/>
      <c r="C156" s="74"/>
      <c r="D156" s="104"/>
      <c r="E156" s="88"/>
      <c r="F156" s="98"/>
      <c r="G156" s="98"/>
    </row>
    <row r="157" spans="1:7" s="16" customFormat="1" ht="12" x14ac:dyDescent="0.2">
      <c r="A157" s="85" t="s">
        <v>35</v>
      </c>
      <c r="B157" s="89"/>
      <c r="C157" s="89"/>
      <c r="D157" s="104"/>
      <c r="E157" s="99"/>
      <c r="F157" s="99"/>
      <c r="G157" s="99"/>
    </row>
    <row r="158" spans="1:7" s="16" customFormat="1" ht="12" x14ac:dyDescent="0.2">
      <c r="A158" s="82" t="s">
        <v>77</v>
      </c>
      <c r="B158" s="70">
        <v>137996</v>
      </c>
      <c r="C158" s="69">
        <v>41345</v>
      </c>
      <c r="D158" s="104">
        <f>IFERROR(((B158/C158)-1)*100,IF(B158+C158&lt;&gt;0,100,0))</f>
        <v>233.76708187205227</v>
      </c>
      <c r="E158" s="81"/>
      <c r="F158" s="81"/>
      <c r="G158" s="68"/>
    </row>
    <row r="159" spans="1:7" s="16" customFormat="1" ht="12" x14ac:dyDescent="0.2">
      <c r="A159" s="82" t="s">
        <v>95</v>
      </c>
      <c r="B159" s="67">
        <v>0</v>
      </c>
      <c r="C159" s="81">
        <v>0</v>
      </c>
      <c r="D159" s="104">
        <f>IFERROR(((B159/C159)-1)*100,IF(B159+C159&lt;&gt;0,100,0))</f>
        <v>0</v>
      </c>
      <c r="E159" s="81"/>
      <c r="F159" s="81"/>
      <c r="G159" s="68"/>
    </row>
    <row r="160" spans="1:7" s="28" customFormat="1" ht="12" x14ac:dyDescent="0.2">
      <c r="A160" s="85" t="s">
        <v>34</v>
      </c>
      <c r="B160" s="86">
        <f>SUM(B158:B159)</f>
        <v>137996</v>
      </c>
      <c r="C160" s="86">
        <f>SUM(C158:C159)</f>
        <v>41345</v>
      </c>
      <c r="D160" s="104">
        <f>IFERROR(((B160/C160)-1)*100,IF(B160+C160&lt;&gt;0,100,0))</f>
        <v>233.76708187205227</v>
      </c>
      <c r="E160" s="86"/>
      <c r="F160" s="86"/>
      <c r="G160" s="68"/>
    </row>
    <row r="161" spans="1:7" s="33" customFormat="1" ht="15" x14ac:dyDescent="0.25">
      <c r="A161" s="38"/>
      <c r="B161" s="38"/>
      <c r="C161" s="38"/>
      <c r="D161" s="38"/>
      <c r="E161" s="46"/>
      <c r="F161" s="34"/>
      <c r="G161" s="34"/>
    </row>
    <row r="162" spans="1:7" s="33" customFormat="1" ht="15.75" x14ac:dyDescent="0.25">
      <c r="A162" s="121" t="s">
        <v>76</v>
      </c>
      <c r="B162" s="121"/>
      <c r="C162" s="121"/>
      <c r="D162" s="121"/>
      <c r="E162" s="121"/>
      <c r="F162" s="121"/>
      <c r="G162" s="121"/>
    </row>
    <row r="163" spans="1:7" s="33" customFormat="1" ht="15" x14ac:dyDescent="0.25">
      <c r="A163" s="38" t="s">
        <v>81</v>
      </c>
      <c r="B163" s="37"/>
      <c r="C163" s="37"/>
      <c r="D163" s="37"/>
      <c r="E163" s="37"/>
      <c r="F163" s="34"/>
      <c r="G163" s="34"/>
    </row>
    <row r="164" spans="1:7" s="16" customFormat="1" ht="12" x14ac:dyDescent="0.2">
      <c r="A164" s="52"/>
      <c r="B164" s="52" t="s">
        <v>0</v>
      </c>
      <c r="C164" s="52" t="s">
        <v>0</v>
      </c>
      <c r="D164" s="52" t="s">
        <v>1</v>
      </c>
      <c r="E164" s="52" t="s">
        <v>2</v>
      </c>
      <c r="F164" s="52" t="s">
        <v>2</v>
      </c>
      <c r="G164" s="52" t="s">
        <v>1</v>
      </c>
    </row>
    <row r="165" spans="1:7" s="16" customFormat="1" ht="12" x14ac:dyDescent="0.2">
      <c r="A165" s="52"/>
      <c r="B165" s="52" t="s">
        <v>3</v>
      </c>
      <c r="C165" s="52" t="s">
        <v>3</v>
      </c>
      <c r="D165" s="52" t="s">
        <v>4</v>
      </c>
      <c r="E165" s="52" t="s">
        <v>5</v>
      </c>
      <c r="F165" s="52" t="s">
        <v>5</v>
      </c>
      <c r="G165" s="52" t="s">
        <v>6</v>
      </c>
    </row>
    <row r="166" spans="1:7" s="16" customFormat="1" ht="12" x14ac:dyDescent="0.2">
      <c r="A166" s="30" t="s">
        <v>31</v>
      </c>
      <c r="B166" s="47" t="s">
        <v>112</v>
      </c>
      <c r="C166" s="47" t="s">
        <v>113</v>
      </c>
      <c r="D166" s="52" t="s">
        <v>0</v>
      </c>
      <c r="E166" s="131">
        <v>2018</v>
      </c>
      <c r="F166" s="131">
        <v>2017</v>
      </c>
      <c r="G166" s="52" t="s">
        <v>7</v>
      </c>
    </row>
    <row r="167" spans="1:7" s="28" customFormat="1" ht="12" x14ac:dyDescent="0.2">
      <c r="A167" s="85" t="s">
        <v>33</v>
      </c>
      <c r="B167" s="89"/>
      <c r="C167" s="89"/>
      <c r="D167" s="94"/>
      <c r="E167" s="95"/>
      <c r="F167" s="95"/>
      <c r="G167" s="96"/>
    </row>
    <row r="168" spans="1:7" s="16" customFormat="1" ht="12" x14ac:dyDescent="0.2">
      <c r="A168" s="82" t="s">
        <v>114</v>
      </c>
      <c r="B168" s="70">
        <v>1</v>
      </c>
      <c r="C168" s="69">
        <v>0</v>
      </c>
      <c r="D168" s="138">
        <f>IFERROR(((B168/C168)-1)*100,IF(B168+C168&lt;&gt;0,100,0))</f>
        <v>100</v>
      </c>
      <c r="E168" s="69">
        <v>3</v>
      </c>
      <c r="F168" s="69">
        <v>0</v>
      </c>
      <c r="G168" s="138">
        <f>IFERROR(((E168/F168)-1)*100,IF(E168+F168&lt;&gt;0,100,0))</f>
        <v>100</v>
      </c>
    </row>
    <row r="169" spans="1:7" s="65" customFormat="1" ht="12" x14ac:dyDescent="0.2">
      <c r="A169" s="107" t="s">
        <v>115</v>
      </c>
      <c r="B169" s="70">
        <v>0</v>
      </c>
      <c r="C169" s="69">
        <v>3</v>
      </c>
      <c r="D169" s="138">
        <f>IFERROR(((B169/C169)-1)*100,IF(B169+C169&lt;&gt;0,100,0))</f>
        <v>-100</v>
      </c>
      <c r="E169" s="69">
        <v>6</v>
      </c>
      <c r="F169" s="69">
        <v>10</v>
      </c>
      <c r="G169" s="138">
        <f>IFERROR(((E169/F169)-1)*100,IF(E169+F169&lt;&gt;0,100,0))</f>
        <v>-40</v>
      </c>
    </row>
    <row r="170" spans="1:7" s="65" customFormat="1" ht="12" x14ac:dyDescent="0.2">
      <c r="A170" s="107" t="s">
        <v>116</v>
      </c>
      <c r="B170" s="70">
        <v>1</v>
      </c>
      <c r="C170" s="69">
        <v>2</v>
      </c>
      <c r="D170" s="138">
        <f>IFERROR(((B170/C170)-1)*100,IF(B170+C170&lt;&gt;0,100,0))</f>
        <v>-50</v>
      </c>
      <c r="E170" s="69">
        <v>4</v>
      </c>
      <c r="F170" s="69">
        <v>10</v>
      </c>
      <c r="G170" s="138">
        <f>IFERROR(((E170/F170)-1)*100,IF(E170+F170&lt;&gt;0,100,0))</f>
        <v>-60</v>
      </c>
    </row>
    <row r="171" spans="1:7" s="65" customFormat="1" ht="12" x14ac:dyDescent="0.2">
      <c r="A171" s="107" t="s">
        <v>117</v>
      </c>
      <c r="B171" s="70">
        <v>3</v>
      </c>
      <c r="C171" s="69">
        <v>16</v>
      </c>
      <c r="D171" s="138">
        <f>IFERROR(((B171/C171)-1)*100,IF(B171+C171&lt;&gt;0,100,0))</f>
        <v>-81.25</v>
      </c>
      <c r="E171" s="69">
        <v>51</v>
      </c>
      <c r="F171" s="69">
        <v>64</v>
      </c>
      <c r="G171" s="138">
        <f>IFERROR(((E171/F171)-1)*100,IF(E171+F171&lt;&gt;0,100,0))</f>
        <v>-20.3125</v>
      </c>
    </row>
    <row r="172" spans="1:7" s="65" customFormat="1" ht="12" x14ac:dyDescent="0.2">
      <c r="A172" s="107" t="s">
        <v>118</v>
      </c>
      <c r="B172" s="70">
        <v>7</v>
      </c>
      <c r="C172" s="69">
        <v>8</v>
      </c>
      <c r="D172" s="138">
        <f>IFERROR(((B172/C172)-1)*100,IF(B172+C172&lt;&gt;0,100,0))</f>
        <v>-12.5</v>
      </c>
      <c r="E172" s="69">
        <v>33</v>
      </c>
      <c r="F172" s="69">
        <v>33</v>
      </c>
      <c r="G172" s="138">
        <f>IFERROR(((E172/F172)-1)*100,IF(E172+F172&lt;&gt;0,100,0))</f>
        <v>0</v>
      </c>
    </row>
    <row r="173" spans="1:7" s="65" customFormat="1" ht="12" x14ac:dyDescent="0.2">
      <c r="A173" s="107" t="s">
        <v>119</v>
      </c>
      <c r="B173" s="70">
        <v>0</v>
      </c>
      <c r="C173" s="69">
        <v>1</v>
      </c>
      <c r="D173" s="138">
        <f>IFERROR(((B173/C173)-1)*100,IF(B173+C173&lt;&gt;0,100,0))</f>
        <v>-100</v>
      </c>
      <c r="E173" s="69">
        <v>8</v>
      </c>
      <c r="F173" s="69">
        <v>2</v>
      </c>
      <c r="G173" s="138">
        <f>IFERROR(((E173/F173)-1)*100,IF(E173+F173&lt;&gt;0,100,0))</f>
        <v>300</v>
      </c>
    </row>
    <row r="174" spans="1:7" s="65" customFormat="1" ht="12" x14ac:dyDescent="0.2">
      <c r="A174" s="107" t="s">
        <v>120</v>
      </c>
      <c r="B174" s="70">
        <v>0</v>
      </c>
      <c r="C174" s="69">
        <v>0</v>
      </c>
      <c r="D174" s="138">
        <f>IFERROR(((B174/C174)-1)*100,IF(B174+C174&lt;&gt;0,100,0))</f>
        <v>0</v>
      </c>
      <c r="E174" s="69">
        <v>1</v>
      </c>
      <c r="F174" s="69">
        <v>1</v>
      </c>
      <c r="G174" s="138">
        <f>IFERROR(((E174/F174)-1)*100,IF(E174+F174&lt;&gt;0,100,0))</f>
        <v>0</v>
      </c>
    </row>
    <row r="175" spans="1:7" s="65" customFormat="1" ht="12" x14ac:dyDescent="0.2">
      <c r="A175" s="107" t="s">
        <v>121</v>
      </c>
      <c r="B175" s="70">
        <v>0</v>
      </c>
      <c r="C175" s="69">
        <v>0</v>
      </c>
      <c r="D175" s="138">
        <f>IFERROR(((B175/C175)-1)*100,IF(B175+C175&lt;&gt;0,100,0))</f>
        <v>0</v>
      </c>
      <c r="E175" s="69">
        <v>0</v>
      </c>
      <c r="F175" s="69">
        <v>0</v>
      </c>
      <c r="G175" s="138">
        <f>IFERROR(((E175/F175)-1)*100,IF(E175+F175&lt;&gt;0,100,0))</f>
        <v>0</v>
      </c>
    </row>
    <row r="176" spans="1:7" s="65" customFormat="1" ht="12" x14ac:dyDescent="0.2">
      <c r="A176" s="107" t="s">
        <v>122</v>
      </c>
      <c r="B176" s="70">
        <v>85</v>
      </c>
      <c r="C176" s="69">
        <v>87</v>
      </c>
      <c r="D176" s="138">
        <f>IFERROR(((B176/C176)-1)*100,IF(B176+C176&lt;&gt;0,100,0))</f>
        <v>-2.2988505747126409</v>
      </c>
      <c r="E176" s="69">
        <v>275</v>
      </c>
      <c r="F176" s="69">
        <v>269</v>
      </c>
      <c r="G176" s="138">
        <f>IFERROR(((E176/F176)-1)*100,IF(E176+F176&lt;&gt;0,100,0))</f>
        <v>2.2304832713754719</v>
      </c>
    </row>
    <row r="177" spans="1:7" s="65" customFormat="1" ht="12" x14ac:dyDescent="0.2">
      <c r="A177" s="107" t="s">
        <v>123</v>
      </c>
      <c r="B177" s="70">
        <v>64</v>
      </c>
      <c r="C177" s="69">
        <v>67</v>
      </c>
      <c r="D177" s="138">
        <f>IFERROR(((B177/C177)-1)*100,IF(B177+C177&lt;&gt;0,100,0))</f>
        <v>-4.4776119402985088</v>
      </c>
      <c r="E177" s="69">
        <v>176</v>
      </c>
      <c r="F177" s="69">
        <v>261</v>
      </c>
      <c r="G177" s="138">
        <f>IFERROR(((E177/F177)-1)*100,IF(E177+F177&lt;&gt;0,100,0))</f>
        <v>-32.567049808429118</v>
      </c>
    </row>
    <row r="178" spans="1:7" s="65" customFormat="1" ht="12" x14ac:dyDescent="0.2">
      <c r="A178" s="107" t="s">
        <v>124</v>
      </c>
      <c r="B178" s="70">
        <v>0</v>
      </c>
      <c r="C178" s="69">
        <v>5</v>
      </c>
      <c r="D178" s="138">
        <f>IFERROR(((B178/C178)-1)*100,IF(B178+C178&lt;&gt;0,100,0))</f>
        <v>-100</v>
      </c>
      <c r="E178" s="69">
        <v>0</v>
      </c>
      <c r="F178" s="69">
        <v>7</v>
      </c>
      <c r="G178" s="138">
        <f>IFERROR(((E178/F178)-1)*100,IF(E178+F178&lt;&gt;0,100,0))</f>
        <v>-100</v>
      </c>
    </row>
    <row r="179" spans="1:7" s="65" customFormat="1" ht="12" x14ac:dyDescent="0.2">
      <c r="A179" s="107" t="s">
        <v>125</v>
      </c>
      <c r="B179" s="70">
        <v>0</v>
      </c>
      <c r="C179" s="69">
        <v>1</v>
      </c>
      <c r="D179" s="138">
        <f>IFERROR(((B179/C179)-1)*100,IF(B179+C179&lt;&gt;0,100,0))</f>
        <v>-100</v>
      </c>
      <c r="E179" s="69">
        <v>0</v>
      </c>
      <c r="F179" s="69">
        <v>1</v>
      </c>
      <c r="G179" s="138">
        <f>IFERROR(((E179/F179)-1)*100,IF(E179+F179&lt;&gt;0,100,0))</f>
        <v>-100</v>
      </c>
    </row>
    <row r="180" spans="1:7" s="65" customFormat="1" ht="12" x14ac:dyDescent="0.2">
      <c r="A180" s="107" t="s">
        <v>126</v>
      </c>
      <c r="B180" s="70">
        <v>5</v>
      </c>
      <c r="C180" s="69">
        <v>2</v>
      </c>
      <c r="D180" s="138">
        <f>IFERROR(((B180/C180)-1)*100,IF(B180+C180&lt;&gt;0,100,0))</f>
        <v>150</v>
      </c>
      <c r="E180" s="69">
        <v>5</v>
      </c>
      <c r="F180" s="69">
        <v>3</v>
      </c>
      <c r="G180" s="138">
        <f>IFERROR(((E180/F180)-1)*100,IF(E180+F180&lt;&gt;0,100,0))</f>
        <v>66.666666666666671</v>
      </c>
    </row>
    <row r="181" spans="1:7" s="65" customFormat="1" ht="12" x14ac:dyDescent="0.2">
      <c r="A181" s="107" t="s">
        <v>127</v>
      </c>
      <c r="B181" s="70">
        <v>0</v>
      </c>
      <c r="C181" s="69">
        <v>0</v>
      </c>
      <c r="D181" s="138">
        <f>IFERROR(((B181/C181)-1)*100,IF(B181+C181&lt;&gt;0,100,0))</f>
        <v>0</v>
      </c>
      <c r="E181" s="69">
        <v>0</v>
      </c>
      <c r="F181" s="69">
        <v>0</v>
      </c>
      <c r="G181" s="138">
        <f>IFERROR(((E181/F181)-1)*100,IF(E181+F181&lt;&gt;0,100,0))</f>
        <v>0</v>
      </c>
    </row>
    <row r="182" spans="1:7" s="65" customFormat="1" ht="12" x14ac:dyDescent="0.2">
      <c r="A182" s="107" t="s">
        <v>128</v>
      </c>
      <c r="B182" s="70">
        <v>0</v>
      </c>
      <c r="C182" s="69">
        <v>0</v>
      </c>
      <c r="D182" s="138">
        <f>IFERROR(((B182/C182)-1)*100,IF(B182+C182&lt;&gt;0,100,0))</f>
        <v>0</v>
      </c>
      <c r="E182" s="69">
        <v>0</v>
      </c>
      <c r="F182" s="69">
        <v>0</v>
      </c>
      <c r="G182" s="138">
        <f>IFERROR(((E182/F182)-1)*100,IF(E182+F182&lt;&gt;0,100,0))</f>
        <v>0</v>
      </c>
    </row>
    <row r="183" spans="1:7" s="65" customFormat="1" ht="12" x14ac:dyDescent="0.2">
      <c r="A183" s="107" t="s">
        <v>129</v>
      </c>
      <c r="B183" s="70">
        <v>0</v>
      </c>
      <c r="C183" s="69">
        <v>0</v>
      </c>
      <c r="D183" s="138">
        <f>IFERROR(((B183/C183)-1)*100,IF(B183+C183&lt;&gt;0,100,0))</f>
        <v>0</v>
      </c>
      <c r="E183" s="69">
        <v>0</v>
      </c>
      <c r="F183" s="69">
        <v>2</v>
      </c>
      <c r="G183" s="138">
        <f>IFERROR(((E183/F183)-1)*100,IF(E183+F183&lt;&gt;0,100,0))</f>
        <v>-100</v>
      </c>
    </row>
    <row r="184" spans="1:7" s="65" customFormat="1" ht="12" x14ac:dyDescent="0.2">
      <c r="A184" s="107" t="s">
        <v>130</v>
      </c>
      <c r="B184" s="70">
        <v>4</v>
      </c>
      <c r="C184" s="69">
        <v>6</v>
      </c>
      <c r="D184" s="138">
        <f>IFERROR(((B184/C184)-1)*100,IF(B184+C184&lt;&gt;0,100,0))</f>
        <v>-33.333333333333336</v>
      </c>
      <c r="E184" s="69">
        <v>4</v>
      </c>
      <c r="F184" s="69">
        <v>6</v>
      </c>
      <c r="G184" s="138">
        <f>IFERROR(((E184/F184)-1)*100,IF(E184+F184&lt;&gt;0,100,0))</f>
        <v>-33.333333333333336</v>
      </c>
    </row>
    <row r="185" spans="1:7" s="65" customFormat="1" ht="12" x14ac:dyDescent="0.2">
      <c r="A185" s="107" t="s">
        <v>131</v>
      </c>
      <c r="B185" s="70">
        <v>998</v>
      </c>
      <c r="C185" s="69">
        <v>910</v>
      </c>
      <c r="D185" s="138">
        <f>IFERROR(((B185/C185)-1)*100,IF(B185+C185&lt;&gt;0,100,0))</f>
        <v>9.6703296703296804</v>
      </c>
      <c r="E185" s="69">
        <v>2203</v>
      </c>
      <c r="F185" s="69">
        <v>2617</v>
      </c>
      <c r="G185" s="138">
        <f>IFERROR(((E185/F185)-1)*100,IF(E185+F185&lt;&gt;0,100,0))</f>
        <v>-15.819640810087886</v>
      </c>
    </row>
    <row r="186" spans="1:7" s="65" customFormat="1" ht="12" x14ac:dyDescent="0.2">
      <c r="A186" s="107" t="s">
        <v>132</v>
      </c>
      <c r="B186" s="70">
        <v>11</v>
      </c>
      <c r="C186" s="69">
        <v>7</v>
      </c>
      <c r="D186" s="138">
        <f>IFERROR(((B186/C186)-1)*100,IF(B186+C186&lt;&gt;0,100,0))</f>
        <v>57.142857142857139</v>
      </c>
      <c r="E186" s="69">
        <v>20</v>
      </c>
      <c r="F186" s="69">
        <v>17</v>
      </c>
      <c r="G186" s="138">
        <f>IFERROR(((E186/F186)-1)*100,IF(E186+F186&lt;&gt;0,100,0))</f>
        <v>17.647058823529417</v>
      </c>
    </row>
    <row r="187" spans="1:7" s="28" customFormat="1" ht="12" x14ac:dyDescent="0.2">
      <c r="A187" s="85" t="s">
        <v>34</v>
      </c>
      <c r="B187" s="139">
        <f>SUM(B168:B186)</f>
        <v>1179</v>
      </c>
      <c r="C187" s="139">
        <f>SUM(C168:C186)</f>
        <v>1115</v>
      </c>
      <c r="D187" s="104">
        <f>IFERROR(((B187/C187)-1)*100,IF(B187+C187&lt;&gt;0,100,0))</f>
        <v>5.739910313901353</v>
      </c>
      <c r="E187" s="139">
        <f>SUM(E168:E186)</f>
        <v>2789</v>
      </c>
      <c r="F187" s="139">
        <f>SUM(F168:F186)</f>
        <v>3303</v>
      </c>
      <c r="G187" s="104">
        <f>IFERROR(((E187/F187)-1)*100,IF(E187+F187&lt;&gt;0,100,0))</f>
        <v>-15.561610656978509</v>
      </c>
    </row>
    <row r="188" spans="1:7" s="16" customFormat="1" ht="12" x14ac:dyDescent="0.2">
      <c r="A188" s="82"/>
      <c r="B188" s="74"/>
      <c r="C188" s="74"/>
      <c r="D188" s="97"/>
      <c r="E188" s="88"/>
      <c r="F188" s="98"/>
      <c r="G188" s="97"/>
    </row>
    <row r="189" spans="1:7" s="16" customFormat="1" ht="12" x14ac:dyDescent="0.2">
      <c r="A189" s="85" t="s">
        <v>35</v>
      </c>
      <c r="B189" s="89"/>
      <c r="C189" s="89"/>
      <c r="D189" s="99"/>
      <c r="E189" s="99"/>
      <c r="F189" s="99"/>
      <c r="G189" s="99"/>
    </row>
    <row r="190" spans="1:7" s="16" customFormat="1" ht="12" x14ac:dyDescent="0.2">
      <c r="A190" s="82" t="s">
        <v>115</v>
      </c>
      <c r="B190" s="70">
        <v>0</v>
      </c>
      <c r="C190" s="69">
        <v>0</v>
      </c>
      <c r="D190" s="138">
        <f>IFERROR(((B190/C190)-1)*100,IF(B190+C190&lt;&gt;0,100,0))</f>
        <v>0</v>
      </c>
      <c r="E190" s="69">
        <v>2</v>
      </c>
      <c r="F190" s="69">
        <v>0</v>
      </c>
      <c r="G190" s="138">
        <f>IFERROR(((E190/F190)-1)*100,IF(E190+F190&lt;&gt;0,100,0))</f>
        <v>100</v>
      </c>
    </row>
    <row r="191" spans="1:7" s="65" customFormat="1" ht="12" x14ac:dyDescent="0.2">
      <c r="A191" s="107" t="s">
        <v>117</v>
      </c>
      <c r="B191" s="70">
        <v>29</v>
      </c>
      <c r="C191" s="69">
        <v>31</v>
      </c>
      <c r="D191" s="138">
        <f>IFERROR(((B191/C191)-1)*100,IF(B191+C191&lt;&gt;0,100,0))</f>
        <v>-6.4516129032258114</v>
      </c>
      <c r="E191" s="69">
        <v>53</v>
      </c>
      <c r="F191" s="69">
        <v>52</v>
      </c>
      <c r="G191" s="138">
        <f>IFERROR(((E191/F191)-1)*100,IF(E191+F191&lt;&gt;0,100,0))</f>
        <v>1.9230769230769162</v>
      </c>
    </row>
    <row r="192" spans="1:7" s="65" customFormat="1" ht="12" x14ac:dyDescent="0.2">
      <c r="A192" s="107" t="s">
        <v>122</v>
      </c>
      <c r="B192" s="70">
        <v>31</v>
      </c>
      <c r="C192" s="69">
        <v>0</v>
      </c>
      <c r="D192" s="138">
        <f>IFERROR(((B192/C192)-1)*100,IF(B192+C192&lt;&gt;0,100,0))</f>
        <v>100</v>
      </c>
      <c r="E192" s="69">
        <v>37</v>
      </c>
      <c r="F192" s="69">
        <v>8</v>
      </c>
      <c r="G192" s="138">
        <f>IFERROR(((E192/F192)-1)*100,IF(E192+F192&lt;&gt;0,100,0))</f>
        <v>362.5</v>
      </c>
    </row>
    <row r="193" spans="1:7" s="65" customFormat="1" ht="12" x14ac:dyDescent="0.2">
      <c r="A193" s="107" t="s">
        <v>123</v>
      </c>
      <c r="B193" s="70">
        <v>0</v>
      </c>
      <c r="C193" s="69">
        <v>0</v>
      </c>
      <c r="D193" s="138">
        <f>IFERROR(((B193/C193)-1)*100,IF(B193+C193&lt;&gt;0,100,0))</f>
        <v>0</v>
      </c>
      <c r="E193" s="69">
        <v>0</v>
      </c>
      <c r="F193" s="69">
        <v>0</v>
      </c>
      <c r="G193" s="138">
        <f>IFERROR(((E193/F193)-1)*100,IF(E193+F193&lt;&gt;0,100,0))</f>
        <v>0</v>
      </c>
    </row>
    <row r="194" spans="1:7" s="65" customFormat="1" ht="12" x14ac:dyDescent="0.2">
      <c r="A194" s="107" t="s">
        <v>133</v>
      </c>
      <c r="B194" s="70">
        <v>2</v>
      </c>
      <c r="C194" s="69">
        <v>0</v>
      </c>
      <c r="D194" s="138">
        <f>IFERROR(((B194/C194)-1)*100,IF(B194+C194&lt;&gt;0,100,0))</f>
        <v>100</v>
      </c>
      <c r="E194" s="69">
        <v>2</v>
      </c>
      <c r="F194" s="69">
        <v>0</v>
      </c>
      <c r="G194" s="138">
        <f>IFERROR(((E194/F194)-1)*100,IF(E194+F194&lt;&gt;0,100,0))</f>
        <v>100</v>
      </c>
    </row>
    <row r="195" spans="1:7" s="65" customFormat="1" ht="12" x14ac:dyDescent="0.2">
      <c r="A195" s="107" t="s">
        <v>131</v>
      </c>
      <c r="B195" s="70">
        <v>17</v>
      </c>
      <c r="C195" s="69">
        <v>59</v>
      </c>
      <c r="D195" s="138">
        <f>IFERROR(((B195/C195)-1)*100,IF(B195+C195&lt;&gt;0,100,0))</f>
        <v>-71.186440677966104</v>
      </c>
      <c r="E195" s="69">
        <v>105</v>
      </c>
      <c r="F195" s="69">
        <v>93</v>
      </c>
      <c r="G195" s="138">
        <f>IFERROR(((E195/F195)-1)*100,IF(E195+F195&lt;&gt;0,100,0))</f>
        <v>12.903225806451623</v>
      </c>
    </row>
    <row r="196" spans="1:7" s="33" customFormat="1" x14ac:dyDescent="0.2">
      <c r="A196" s="85" t="s">
        <v>34</v>
      </c>
      <c r="B196" s="139">
        <f>SUM(B190:B195)</f>
        <v>79</v>
      </c>
      <c r="C196" s="139">
        <f>SUM(C190:C195)</f>
        <v>90</v>
      </c>
      <c r="D196" s="104">
        <f>IFERROR(((B196/C196)-1)*100,IF(B196+C196&lt;&gt;0,100,0))</f>
        <v>-12.222222222222223</v>
      </c>
      <c r="E196" s="139">
        <f>SUM(E190:E195)</f>
        <v>199</v>
      </c>
      <c r="F196" s="139">
        <f>SUM(F190:F195)</f>
        <v>153</v>
      </c>
      <c r="G196" s="104">
        <f>IFERROR(((E196/F196)-1)*100,IF(E196+F196&lt;&gt;0,100,0))</f>
        <v>30.065359477124186</v>
      </c>
    </row>
    <row r="197" spans="1:7" s="34" customFormat="1" x14ac:dyDescent="0.2">
      <c r="A197" s="30" t="s">
        <v>32</v>
      </c>
      <c r="B197" s="47"/>
      <c r="C197" s="47"/>
      <c r="D197" s="52"/>
      <c r="E197" s="52"/>
      <c r="F197" s="52"/>
      <c r="G197" s="52"/>
    </row>
    <row r="198" spans="1:7" s="32" customFormat="1" x14ac:dyDescent="0.2">
      <c r="A198" s="85" t="s">
        <v>33</v>
      </c>
      <c r="B198" s="89"/>
      <c r="C198" s="89"/>
      <c r="D198" s="94"/>
      <c r="E198" s="95"/>
      <c r="F198" s="95"/>
      <c r="G198" s="94"/>
    </row>
    <row r="199" spans="1:7" s="34" customFormat="1" x14ac:dyDescent="0.2">
      <c r="A199" s="82" t="s">
        <v>114</v>
      </c>
      <c r="B199" s="70">
        <v>4</v>
      </c>
      <c r="C199" s="69">
        <v>0</v>
      </c>
      <c r="D199" s="138">
        <f>IFERROR(((B199/C199)-1)*100,IF(B199+C199&lt;&gt;0,100,0))</f>
        <v>100</v>
      </c>
      <c r="E199" s="69">
        <v>14</v>
      </c>
      <c r="F199" s="69">
        <v>0</v>
      </c>
      <c r="G199" s="138">
        <f>IFERROR(((E199/F199)-1)*100,IF(E199+F199&lt;&gt;0,100,0))</f>
        <v>100</v>
      </c>
    </row>
    <row r="200" spans="1:7" s="34" customFormat="1" x14ac:dyDescent="0.2">
      <c r="A200" s="107" t="s">
        <v>115</v>
      </c>
      <c r="B200" s="70">
        <v>0</v>
      </c>
      <c r="C200" s="69">
        <v>765</v>
      </c>
      <c r="D200" s="138">
        <f>IFERROR(((B200/C200)-1)*100,IF(B200+C200&lt;&gt;0,100,0))</f>
        <v>-100</v>
      </c>
      <c r="E200" s="69">
        <v>1977</v>
      </c>
      <c r="F200" s="69">
        <v>835</v>
      </c>
      <c r="G200" s="138">
        <f>IFERROR(((E200/F200)-1)*100,IF(E200+F200&lt;&gt;0,100,0))</f>
        <v>136.76646706586828</v>
      </c>
    </row>
    <row r="201" spans="1:7" s="34" customFormat="1" x14ac:dyDescent="0.2">
      <c r="A201" s="107" t="s">
        <v>116</v>
      </c>
      <c r="B201" s="70">
        <v>6</v>
      </c>
      <c r="C201" s="69">
        <v>73</v>
      </c>
      <c r="D201" s="138">
        <f>IFERROR(((B201/C201)-1)*100,IF(B201+C201&lt;&gt;0,100,0))</f>
        <v>-91.780821917808225</v>
      </c>
      <c r="E201" s="69">
        <v>29</v>
      </c>
      <c r="F201" s="69">
        <v>336</v>
      </c>
      <c r="G201" s="138">
        <f>IFERROR(((E201/F201)-1)*100,IF(E201+F201&lt;&gt;0,100,0))</f>
        <v>-91.36904761904762</v>
      </c>
    </row>
    <row r="202" spans="1:7" s="34" customFormat="1" x14ac:dyDescent="0.2">
      <c r="A202" s="107" t="s">
        <v>117</v>
      </c>
      <c r="B202" s="70">
        <v>845</v>
      </c>
      <c r="C202" s="69">
        <v>5613</v>
      </c>
      <c r="D202" s="138">
        <f>IFERROR(((B202/C202)-1)*100,IF(B202+C202&lt;&gt;0,100,0))</f>
        <v>-84.945661856404769</v>
      </c>
      <c r="E202" s="69">
        <v>93058</v>
      </c>
      <c r="F202" s="69">
        <v>32679</v>
      </c>
      <c r="G202" s="138">
        <f>IFERROR(((E202/F202)-1)*100,IF(E202+F202&lt;&gt;0,100,0))</f>
        <v>184.76391566449402</v>
      </c>
    </row>
    <row r="203" spans="1:7" s="34" customFormat="1" x14ac:dyDescent="0.2">
      <c r="A203" s="107" t="s">
        <v>118</v>
      </c>
      <c r="B203" s="70">
        <v>7885</v>
      </c>
      <c r="C203" s="69">
        <v>137</v>
      </c>
      <c r="D203" s="138">
        <f>IFERROR(((B203/C203)-1)*100,IF(B203+C203&lt;&gt;0,100,0))</f>
        <v>5655.4744525547449</v>
      </c>
      <c r="E203" s="69">
        <v>11997</v>
      </c>
      <c r="F203" s="69">
        <v>6286</v>
      </c>
      <c r="G203" s="138">
        <f>IFERROR(((E203/F203)-1)*100,IF(E203+F203&lt;&gt;0,100,0))</f>
        <v>90.852688514158444</v>
      </c>
    </row>
    <row r="204" spans="1:7" s="34" customFormat="1" x14ac:dyDescent="0.2">
      <c r="A204" s="107" t="s">
        <v>119</v>
      </c>
      <c r="B204" s="70">
        <v>0</v>
      </c>
      <c r="C204" s="69">
        <v>69</v>
      </c>
      <c r="D204" s="138">
        <f>IFERROR(((B204/C204)-1)*100,IF(B204+C204&lt;&gt;0,100,0))</f>
        <v>-100</v>
      </c>
      <c r="E204" s="69">
        <v>700</v>
      </c>
      <c r="F204" s="69">
        <v>237</v>
      </c>
      <c r="G204" s="138">
        <f>IFERROR(((E204/F204)-1)*100,IF(E204+F204&lt;&gt;0,100,0))</f>
        <v>195.35864978902953</v>
      </c>
    </row>
    <row r="205" spans="1:7" s="34" customFormat="1" x14ac:dyDescent="0.2">
      <c r="A205" s="107" t="s">
        <v>120</v>
      </c>
      <c r="B205" s="70">
        <v>0</v>
      </c>
      <c r="C205" s="69">
        <v>0</v>
      </c>
      <c r="D205" s="138">
        <f>IFERROR(((B205/C205)-1)*100,IF(B205+C205&lt;&gt;0,100,0))</f>
        <v>0</v>
      </c>
      <c r="E205" s="69">
        <v>100</v>
      </c>
      <c r="F205" s="69">
        <v>186</v>
      </c>
      <c r="G205" s="138">
        <f>IFERROR(((E205/F205)-1)*100,IF(E205+F205&lt;&gt;0,100,0))</f>
        <v>-46.236559139784951</v>
      </c>
    </row>
    <row r="206" spans="1:7" s="34" customFormat="1" x14ac:dyDescent="0.2">
      <c r="A206" s="107" t="s">
        <v>121</v>
      </c>
      <c r="B206" s="70">
        <v>0</v>
      </c>
      <c r="C206" s="69">
        <v>0</v>
      </c>
      <c r="D206" s="138">
        <f>IFERROR(((B206/C206)-1)*100,IF(B206+C206&lt;&gt;0,100,0))</f>
        <v>0</v>
      </c>
      <c r="E206" s="69">
        <v>0</v>
      </c>
      <c r="F206" s="69">
        <v>0</v>
      </c>
      <c r="G206" s="138">
        <f>IFERROR(((E206/F206)-1)*100,IF(E206+F206&lt;&gt;0,100,0))</f>
        <v>0</v>
      </c>
    </row>
    <row r="207" spans="1:7" s="34" customFormat="1" x14ac:dyDescent="0.2">
      <c r="A207" s="107" t="s">
        <v>122</v>
      </c>
      <c r="B207" s="70">
        <v>51597</v>
      </c>
      <c r="C207" s="69">
        <v>27641</v>
      </c>
      <c r="D207" s="138">
        <f>IFERROR(((B207/C207)-1)*100,IF(B207+C207&lt;&gt;0,100,0))</f>
        <v>86.668354979921133</v>
      </c>
      <c r="E207" s="69">
        <v>137778</v>
      </c>
      <c r="F207" s="69">
        <v>58135</v>
      </c>
      <c r="G207" s="138">
        <f>IFERROR(((E207/F207)-1)*100,IF(E207+F207&lt;&gt;0,100,0))</f>
        <v>136.99664573836762</v>
      </c>
    </row>
    <row r="208" spans="1:7" s="34" customFormat="1" x14ac:dyDescent="0.2">
      <c r="A208" s="107" t="s">
        <v>123</v>
      </c>
      <c r="B208" s="70">
        <v>17578</v>
      </c>
      <c r="C208" s="69">
        <v>20042</v>
      </c>
      <c r="D208" s="138">
        <f>IFERROR(((B208/C208)-1)*100,IF(B208+C208&lt;&gt;0,100,0))</f>
        <v>-12.294182217343575</v>
      </c>
      <c r="E208" s="69">
        <v>83746</v>
      </c>
      <c r="F208" s="69">
        <v>36715</v>
      </c>
      <c r="G208" s="138">
        <f>IFERROR(((E208/F208)-1)*100,IF(E208+F208&lt;&gt;0,100,0))</f>
        <v>128.09750783058695</v>
      </c>
    </row>
    <row r="209" spans="1:7" s="34" customFormat="1" x14ac:dyDescent="0.2">
      <c r="A209" s="107" t="s">
        <v>124</v>
      </c>
      <c r="B209" s="70">
        <v>0</v>
      </c>
      <c r="C209" s="69">
        <v>4067</v>
      </c>
      <c r="D209" s="138">
        <f>IFERROR(((B209/C209)-1)*100,IF(B209+C209&lt;&gt;0,100,0))</f>
        <v>-100</v>
      </c>
      <c r="E209" s="69">
        <v>0</v>
      </c>
      <c r="F209" s="69">
        <v>4087</v>
      </c>
      <c r="G209" s="138">
        <f>IFERROR(((E209/F209)-1)*100,IF(E209+F209&lt;&gt;0,100,0))</f>
        <v>-100</v>
      </c>
    </row>
    <row r="210" spans="1:7" s="34" customFormat="1" x14ac:dyDescent="0.2">
      <c r="A210" s="107" t="s">
        <v>125</v>
      </c>
      <c r="B210" s="70">
        <v>0</v>
      </c>
      <c r="C210" s="69">
        <v>120</v>
      </c>
      <c r="D210" s="138">
        <f>IFERROR(((B210/C210)-1)*100,IF(B210+C210&lt;&gt;0,100,0))</f>
        <v>-100</v>
      </c>
      <c r="E210" s="69">
        <v>0</v>
      </c>
      <c r="F210" s="69">
        <v>120</v>
      </c>
      <c r="G210" s="138">
        <f>IFERROR(((E210/F210)-1)*100,IF(E210+F210&lt;&gt;0,100,0))</f>
        <v>-100</v>
      </c>
    </row>
    <row r="211" spans="1:7" s="34" customFormat="1" x14ac:dyDescent="0.2">
      <c r="A211" s="107" t="s">
        <v>126</v>
      </c>
      <c r="B211" s="70">
        <v>3690</v>
      </c>
      <c r="C211" s="69">
        <v>547</v>
      </c>
      <c r="D211" s="138">
        <f>IFERROR(((B211/C211)-1)*100,IF(B211+C211&lt;&gt;0,100,0))</f>
        <v>574.5886654478976</v>
      </c>
      <c r="E211" s="69">
        <v>3690</v>
      </c>
      <c r="F211" s="69">
        <v>568</v>
      </c>
      <c r="G211" s="138">
        <f>IFERROR(((E211/F211)-1)*100,IF(E211+F211&lt;&gt;0,100,0))</f>
        <v>549.64788732394368</v>
      </c>
    </row>
    <row r="212" spans="1:7" s="34" customFormat="1" x14ac:dyDescent="0.2">
      <c r="A212" s="107" t="s">
        <v>127</v>
      </c>
      <c r="B212" s="70">
        <v>0</v>
      </c>
      <c r="C212" s="69">
        <v>0</v>
      </c>
      <c r="D212" s="138">
        <f>IFERROR(((B212/C212)-1)*100,IF(B212+C212&lt;&gt;0,100,0))</f>
        <v>0</v>
      </c>
      <c r="E212" s="69">
        <v>0</v>
      </c>
      <c r="F212" s="69">
        <v>0</v>
      </c>
      <c r="G212" s="138">
        <f>IFERROR(((E212/F212)-1)*100,IF(E212+F212&lt;&gt;0,100,0))</f>
        <v>0</v>
      </c>
    </row>
    <row r="213" spans="1:7" s="34" customFormat="1" x14ac:dyDescent="0.2">
      <c r="A213" s="107" t="s">
        <v>128</v>
      </c>
      <c r="B213" s="70">
        <v>0</v>
      </c>
      <c r="C213" s="69">
        <v>0</v>
      </c>
      <c r="D213" s="138">
        <f>IFERROR(((B213/C213)-1)*100,IF(B213+C213&lt;&gt;0,100,0))</f>
        <v>0</v>
      </c>
      <c r="E213" s="69">
        <v>0</v>
      </c>
      <c r="F213" s="69">
        <v>0</v>
      </c>
      <c r="G213" s="138">
        <f>IFERROR(((E213/F213)-1)*100,IF(E213+F213&lt;&gt;0,100,0))</f>
        <v>0</v>
      </c>
    </row>
    <row r="214" spans="1:7" s="34" customFormat="1" x14ac:dyDescent="0.2">
      <c r="A214" s="107" t="s">
        <v>129</v>
      </c>
      <c r="B214" s="70">
        <v>0</v>
      </c>
      <c r="C214" s="69">
        <v>0</v>
      </c>
      <c r="D214" s="138">
        <f>IFERROR(((B214/C214)-1)*100,IF(B214+C214&lt;&gt;0,100,0))</f>
        <v>0</v>
      </c>
      <c r="E214" s="69">
        <v>0</v>
      </c>
      <c r="F214" s="69">
        <v>755</v>
      </c>
      <c r="G214" s="138">
        <f>IFERROR(((E214/F214)-1)*100,IF(E214+F214&lt;&gt;0,100,0))</f>
        <v>-100</v>
      </c>
    </row>
    <row r="215" spans="1:7" s="34" customFormat="1" x14ac:dyDescent="0.2">
      <c r="A215" s="107" t="s">
        <v>130</v>
      </c>
      <c r="B215" s="70">
        <v>1600</v>
      </c>
      <c r="C215" s="69">
        <v>40000</v>
      </c>
      <c r="D215" s="138">
        <f>IFERROR(((B215/C215)-1)*100,IF(B215+C215&lt;&gt;0,100,0))</f>
        <v>-96</v>
      </c>
      <c r="E215" s="69">
        <v>1600</v>
      </c>
      <c r="F215" s="69">
        <v>40000</v>
      </c>
      <c r="G215" s="138">
        <f>IFERROR(((E215/F215)-1)*100,IF(E215+F215&lt;&gt;0,100,0))</f>
        <v>-96</v>
      </c>
    </row>
    <row r="216" spans="1:7" s="34" customFormat="1" x14ac:dyDescent="0.2">
      <c r="A216" s="107" t="s">
        <v>131</v>
      </c>
      <c r="B216" s="70">
        <v>572243</v>
      </c>
      <c r="C216" s="69">
        <v>351825</v>
      </c>
      <c r="D216" s="138">
        <f>IFERROR(((B216/C216)-1)*100,IF(B216+C216&lt;&gt;0,100,0))</f>
        <v>62.649896965821085</v>
      </c>
      <c r="E216" s="69">
        <v>1282926</v>
      </c>
      <c r="F216" s="69">
        <v>776276</v>
      </c>
      <c r="G216" s="138">
        <f>IFERROR(((E216/F216)-1)*100,IF(E216+F216&lt;&gt;0,100,0))</f>
        <v>65.266735027232585</v>
      </c>
    </row>
    <row r="217" spans="1:7" s="34" customFormat="1" x14ac:dyDescent="0.2">
      <c r="A217" s="107" t="s">
        <v>132</v>
      </c>
      <c r="B217" s="70">
        <v>19740</v>
      </c>
      <c r="C217" s="69">
        <v>12721</v>
      </c>
      <c r="D217" s="138">
        <f>IFERROR(((B217/C217)-1)*100,IF(B217+C217&lt;&gt;0,100,0))</f>
        <v>55.176479836490834</v>
      </c>
      <c r="E217" s="69">
        <v>34970</v>
      </c>
      <c r="F217" s="69">
        <v>13512</v>
      </c>
      <c r="G217" s="138">
        <f>IFERROR(((E217/F217)-1)*100,IF(E217+F217&lt;&gt;0,100,0))</f>
        <v>158.80698638247486</v>
      </c>
    </row>
    <row r="218" spans="1:7" s="33" customFormat="1" x14ac:dyDescent="0.2">
      <c r="A218" s="85" t="s">
        <v>34</v>
      </c>
      <c r="B218" s="139">
        <f>SUM(B199:B217)</f>
        <v>675188</v>
      </c>
      <c r="C218" s="139">
        <f>SUM(C199:C217)</f>
        <v>463620</v>
      </c>
      <c r="D218" s="104">
        <f>IFERROR(((B218/C218)-1)*100,IF(B218+C218&lt;&gt;0,100,0))</f>
        <v>45.63392433458435</v>
      </c>
      <c r="E218" s="139">
        <f>SUM(E199:E217)</f>
        <v>1652585</v>
      </c>
      <c r="F218" s="139">
        <f>SUM(F199:F217)</f>
        <v>970727</v>
      </c>
      <c r="G218" s="104">
        <f>IFERROR(((E218/F218)-1)*100,IF(E218+F218&lt;&gt;0,100,0))</f>
        <v>70.241993887055784</v>
      </c>
    </row>
    <row r="219" spans="1:7" s="32" customFormat="1" x14ac:dyDescent="0.2">
      <c r="A219" s="82"/>
      <c r="B219" s="74"/>
      <c r="C219" s="74"/>
      <c r="D219" s="97"/>
      <c r="E219" s="88"/>
      <c r="F219" s="98"/>
      <c r="G219" s="97"/>
    </row>
    <row r="220" spans="1:7" s="33" customFormat="1" x14ac:dyDescent="0.2">
      <c r="A220" s="85" t="s">
        <v>35</v>
      </c>
      <c r="B220" s="89"/>
      <c r="C220" s="89"/>
      <c r="D220" s="99"/>
      <c r="E220" s="99"/>
      <c r="F220" s="99"/>
      <c r="G220" s="99"/>
    </row>
    <row r="221" spans="1:7" s="33" customFormat="1" x14ac:dyDescent="0.2">
      <c r="A221" s="82" t="s">
        <v>115</v>
      </c>
      <c r="B221" s="70">
        <v>0</v>
      </c>
      <c r="C221" s="69">
        <v>0</v>
      </c>
      <c r="D221" s="138">
        <f>IFERROR(((B221/C221)-1)*100,IF(B221+C221&lt;&gt;0,100,0))</f>
        <v>0</v>
      </c>
      <c r="E221" s="69">
        <v>5522</v>
      </c>
      <c r="F221" s="69">
        <v>0</v>
      </c>
      <c r="G221" s="138">
        <f>IFERROR(((E221/F221)-1)*100,IF(E221+F221&lt;&gt;0,100,0))</f>
        <v>100</v>
      </c>
    </row>
    <row r="222" spans="1:7" s="66" customFormat="1" x14ac:dyDescent="0.2">
      <c r="A222" s="107" t="s">
        <v>117</v>
      </c>
      <c r="B222" s="70">
        <v>254952</v>
      </c>
      <c r="C222" s="69">
        <v>281000</v>
      </c>
      <c r="D222" s="138">
        <f>IFERROR(((B222/C222)-1)*100,IF(B222+C222&lt;&gt;0,100,0))</f>
        <v>-9.2697508896797167</v>
      </c>
      <c r="E222" s="69">
        <v>319606</v>
      </c>
      <c r="F222" s="69">
        <v>419269</v>
      </c>
      <c r="G222" s="138">
        <f>IFERROR(((E222/F222)-1)*100,IF(E222+F222&lt;&gt;0,100,0))</f>
        <v>-23.770657978529297</v>
      </c>
    </row>
    <row r="223" spans="1:7" s="66" customFormat="1" x14ac:dyDescent="0.2">
      <c r="A223" s="107" t="s">
        <v>122</v>
      </c>
      <c r="B223" s="70">
        <v>329474</v>
      </c>
      <c r="C223" s="69">
        <v>0</v>
      </c>
      <c r="D223" s="138">
        <f>IFERROR(((B223/C223)-1)*100,IF(B223+C223&lt;&gt;0,100,0))</f>
        <v>100</v>
      </c>
      <c r="E223" s="69">
        <v>343506</v>
      </c>
      <c r="F223" s="69">
        <v>4500</v>
      </c>
      <c r="G223" s="138">
        <f>IFERROR(((E223/F223)-1)*100,IF(E223+F223&lt;&gt;0,100,0))</f>
        <v>7533.4666666666662</v>
      </c>
    </row>
    <row r="224" spans="1:7" s="66" customFormat="1" x14ac:dyDescent="0.2">
      <c r="A224" s="107" t="s">
        <v>123</v>
      </c>
      <c r="B224" s="70">
        <v>0</v>
      </c>
      <c r="C224" s="69">
        <v>0</v>
      </c>
      <c r="D224" s="138">
        <f>IFERROR(((B224/C224)-1)*100,IF(B224+C224&lt;&gt;0,100,0))</f>
        <v>0</v>
      </c>
      <c r="E224" s="69">
        <v>0</v>
      </c>
      <c r="F224" s="69">
        <v>0</v>
      </c>
      <c r="G224" s="138">
        <f>IFERROR(((E224/F224)-1)*100,IF(E224+F224&lt;&gt;0,100,0))</f>
        <v>0</v>
      </c>
    </row>
    <row r="225" spans="1:7" s="66" customFormat="1" x14ac:dyDescent="0.2">
      <c r="A225" s="107" t="s">
        <v>133</v>
      </c>
      <c r="B225" s="70">
        <v>2400</v>
      </c>
      <c r="C225" s="69">
        <v>0</v>
      </c>
      <c r="D225" s="138">
        <f>IFERROR(((B225/C225)-1)*100,IF(B225+C225&lt;&gt;0,100,0))</f>
        <v>100</v>
      </c>
      <c r="E225" s="69">
        <v>2400</v>
      </c>
      <c r="F225" s="69">
        <v>0</v>
      </c>
      <c r="G225" s="138">
        <f>IFERROR(((E225/F225)-1)*100,IF(E225+F225&lt;&gt;0,100,0))</f>
        <v>100</v>
      </c>
    </row>
    <row r="226" spans="1:7" s="66" customFormat="1" x14ac:dyDescent="0.2">
      <c r="A226" s="107" t="s">
        <v>131</v>
      </c>
      <c r="B226" s="70">
        <v>276230</v>
      </c>
      <c r="C226" s="69">
        <v>248386</v>
      </c>
      <c r="D226" s="138">
        <f>IFERROR(((B226/C226)-1)*100,IF(B226+C226&lt;&gt;0,100,0))</f>
        <v>11.209971576497878</v>
      </c>
      <c r="E226" s="69">
        <v>1177025</v>
      </c>
      <c r="F226" s="69">
        <v>271235</v>
      </c>
      <c r="G226" s="138">
        <f>IFERROR(((E226/F226)-1)*100,IF(E226+F226&lt;&gt;0,100,0))</f>
        <v>333.95026453075747</v>
      </c>
    </row>
    <row r="227" spans="1:7" s="33" customFormat="1" x14ac:dyDescent="0.2">
      <c r="A227" s="85" t="s">
        <v>34</v>
      </c>
      <c r="B227" s="139">
        <f>SUM(B221:B226)</f>
        <v>863056</v>
      </c>
      <c r="C227" s="139">
        <f>SUM(C221:C226)</f>
        <v>529386</v>
      </c>
      <c r="D227" s="104">
        <f>IFERROR(((B227/C227)-1)*100,IF(B227+C227&lt;&gt;0,100,0))</f>
        <v>63.029622997208094</v>
      </c>
      <c r="E227" s="139">
        <f>SUM(E221:E226)</f>
        <v>1848059</v>
      </c>
      <c r="F227" s="139">
        <f>SUM(F221:F226)</f>
        <v>695004</v>
      </c>
      <c r="G227" s="104">
        <f>IFERROR(((E227/F227)-1)*100,IF(E227+F227&lt;&gt;0,100,0))</f>
        <v>165.90623938855029</v>
      </c>
    </row>
    <row r="228" spans="1:7" s="32" customFormat="1" x14ac:dyDescent="0.2">
      <c r="A228" s="30" t="s">
        <v>96</v>
      </c>
      <c r="B228" s="47"/>
      <c r="C228" s="47"/>
      <c r="D228" s="52"/>
      <c r="E228" s="52"/>
      <c r="F228" s="52"/>
      <c r="G228" s="52"/>
    </row>
    <row r="229" spans="1:7" s="33" customFormat="1" x14ac:dyDescent="0.2">
      <c r="A229" s="85" t="s">
        <v>33</v>
      </c>
      <c r="B229" s="89"/>
      <c r="C229" s="89"/>
      <c r="D229" s="94"/>
      <c r="E229" s="95"/>
      <c r="F229" s="95"/>
      <c r="G229" s="94"/>
    </row>
    <row r="230" spans="1:7" s="33" customFormat="1" x14ac:dyDescent="0.2">
      <c r="A230" s="82" t="s">
        <v>114</v>
      </c>
      <c r="B230" s="70">
        <v>38.905999999999999</v>
      </c>
      <c r="C230" s="69">
        <v>0</v>
      </c>
      <c r="D230" s="138">
        <f>IFERROR(((B230/C230)-1)*100,IF(B230+C230&lt;&gt;0,100,0))</f>
        <v>100</v>
      </c>
      <c r="E230" s="69">
        <v>136.14150000000001</v>
      </c>
      <c r="F230" s="69">
        <v>0</v>
      </c>
      <c r="G230" s="138">
        <f>IFERROR(((E230/F230)-1)*100,IF(E230+F230&lt;&gt;0,100,0))</f>
        <v>100</v>
      </c>
    </row>
    <row r="231" spans="1:7" s="66" customFormat="1" x14ac:dyDescent="0.2">
      <c r="A231" s="107" t="s">
        <v>115</v>
      </c>
      <c r="B231" s="70">
        <v>0</v>
      </c>
      <c r="C231" s="69">
        <v>11084.663500000001</v>
      </c>
      <c r="D231" s="138">
        <f>IFERROR(((B231/C231)-1)*100,IF(B231+C231&lt;&gt;0,100,0))</f>
        <v>-100</v>
      </c>
      <c r="E231" s="69">
        <v>29662.984</v>
      </c>
      <c r="F231" s="69">
        <v>12113.839099999999</v>
      </c>
      <c r="G231" s="138">
        <f>IFERROR(((E231/F231)-1)*100,IF(E231+F231&lt;&gt;0,100,0))</f>
        <v>144.86856524287171</v>
      </c>
    </row>
    <row r="232" spans="1:7" s="66" customFormat="1" x14ac:dyDescent="0.2">
      <c r="A232" s="107" t="s">
        <v>116</v>
      </c>
      <c r="B232" s="70">
        <v>103.419</v>
      </c>
      <c r="C232" s="69">
        <v>1231.4365</v>
      </c>
      <c r="D232" s="138">
        <f>IFERROR(((B232/C232)-1)*100,IF(B232+C232&lt;&gt;0,100,0))</f>
        <v>-91.601759408625611</v>
      </c>
      <c r="E232" s="69">
        <v>491.43180000000001</v>
      </c>
      <c r="F232" s="69">
        <v>5697.8473000000004</v>
      </c>
      <c r="G232" s="138">
        <f>IFERROR(((E232/F232)-1)*100,IF(E232+F232&lt;&gt;0,100,0))</f>
        <v>-91.375132148592328</v>
      </c>
    </row>
    <row r="233" spans="1:7" s="66" customFormat="1" x14ac:dyDescent="0.2">
      <c r="A233" s="107" t="s">
        <v>117</v>
      </c>
      <c r="B233" s="70">
        <v>10033.4395</v>
      </c>
      <c r="C233" s="69">
        <v>75181.615399999995</v>
      </c>
      <c r="D233" s="138">
        <f>IFERROR(((B233/C233)-1)*100,IF(B233+C233&lt;&gt;0,100,0))</f>
        <v>-86.654397559007492</v>
      </c>
      <c r="E233" s="69">
        <v>1153409.4436000001</v>
      </c>
      <c r="F233" s="69">
        <v>446190.83169999998</v>
      </c>
      <c r="G233" s="138">
        <f>IFERROR(((E233/F233)-1)*100,IF(E233+F233&lt;&gt;0,100,0))</f>
        <v>158.50137691208866</v>
      </c>
    </row>
    <row r="234" spans="1:7" s="66" customFormat="1" x14ac:dyDescent="0.2">
      <c r="A234" s="107" t="s">
        <v>118</v>
      </c>
      <c r="B234" s="70">
        <v>76885.084099999993</v>
      </c>
      <c r="C234" s="69">
        <v>1407.9924000000001</v>
      </c>
      <c r="D234" s="138">
        <f>IFERROR(((B234/C234)-1)*100,IF(B234+C234&lt;&gt;0,100,0))</f>
        <v>5360.6178343008087</v>
      </c>
      <c r="E234" s="69">
        <v>117366.4512</v>
      </c>
      <c r="F234" s="69">
        <v>64259.826000000001</v>
      </c>
      <c r="G234" s="138">
        <f>IFERROR(((E234/F234)-1)*100,IF(E234+F234&lt;&gt;0,100,0))</f>
        <v>82.643586990104808</v>
      </c>
    </row>
    <row r="235" spans="1:7" s="66" customFormat="1" x14ac:dyDescent="0.2">
      <c r="A235" s="107" t="s">
        <v>119</v>
      </c>
      <c r="B235" s="70">
        <v>0</v>
      </c>
      <c r="C235" s="69">
        <v>707.87099999999998</v>
      </c>
      <c r="D235" s="138">
        <f>IFERROR(((B235/C235)-1)*100,IF(B235+C235&lt;&gt;0,100,0))</f>
        <v>-100</v>
      </c>
      <c r="E235" s="69">
        <v>7004.9449999999997</v>
      </c>
      <c r="F235" s="69">
        <v>2457.6078000000002</v>
      </c>
      <c r="G235" s="138">
        <f>IFERROR(((E235/F235)-1)*100,IF(E235+F235&lt;&gt;0,100,0))</f>
        <v>185.03103709224877</v>
      </c>
    </row>
    <row r="236" spans="1:7" s="66" customFormat="1" x14ac:dyDescent="0.2">
      <c r="A236" s="107" t="s">
        <v>120</v>
      </c>
      <c r="B236" s="70">
        <v>0</v>
      </c>
      <c r="C236" s="69">
        <v>0</v>
      </c>
      <c r="D236" s="138">
        <f>IFERROR(((B236/C236)-1)*100,IF(B236+C236&lt;&gt;0,100,0))</f>
        <v>0</v>
      </c>
      <c r="E236" s="69">
        <v>1298.27</v>
      </c>
      <c r="F236" s="69">
        <v>2551.8642</v>
      </c>
      <c r="G236" s="138">
        <f>IFERROR(((E236/F236)-1)*100,IF(E236+F236&lt;&gt;0,100,0))</f>
        <v>-49.124643858399672</v>
      </c>
    </row>
    <row r="237" spans="1:7" s="66" customFormat="1" x14ac:dyDescent="0.2">
      <c r="A237" s="107" t="s">
        <v>121</v>
      </c>
      <c r="B237" s="70">
        <v>0</v>
      </c>
      <c r="C237" s="69">
        <v>0</v>
      </c>
      <c r="D237" s="138">
        <f>IFERROR(((B237/C237)-1)*100,IF(B237+C237&lt;&gt;0,100,0))</f>
        <v>0</v>
      </c>
      <c r="E237" s="69">
        <v>0</v>
      </c>
      <c r="F237" s="69">
        <v>0</v>
      </c>
      <c r="G237" s="138">
        <f>IFERROR(((E237/F237)-1)*100,IF(E237+F237&lt;&gt;0,100,0))</f>
        <v>0</v>
      </c>
    </row>
    <row r="238" spans="1:7" s="66" customFormat="1" x14ac:dyDescent="0.2">
      <c r="A238" s="107" t="s">
        <v>122</v>
      </c>
      <c r="B238" s="70">
        <v>793923.07680000004</v>
      </c>
      <c r="C238" s="69">
        <v>403949.53230000002</v>
      </c>
      <c r="D238" s="138">
        <f>IFERROR(((B238/C238)-1)*100,IF(B238+C238&lt;&gt;0,100,0))</f>
        <v>96.540164876432996</v>
      </c>
      <c r="E238" s="69">
        <v>2105061.0225999998</v>
      </c>
      <c r="F238" s="69">
        <v>853771.52690000006</v>
      </c>
      <c r="G238" s="138">
        <f>IFERROR(((E238/F238)-1)*100,IF(E238+F238&lt;&gt;0,100,0))</f>
        <v>146.56022791523239</v>
      </c>
    </row>
    <row r="239" spans="1:7" s="66" customFormat="1" x14ac:dyDescent="0.2">
      <c r="A239" s="107" t="s">
        <v>123</v>
      </c>
      <c r="B239" s="70">
        <v>303348.4142</v>
      </c>
      <c r="C239" s="69">
        <v>343958.48009999999</v>
      </c>
      <c r="D239" s="138">
        <f>IFERROR(((B239/C239)-1)*100,IF(B239+C239&lt;&gt;0,100,0))</f>
        <v>-11.806676750110457</v>
      </c>
      <c r="E239" s="69">
        <v>1428172.1924000001</v>
      </c>
      <c r="F239" s="69">
        <v>624739.2145</v>
      </c>
      <c r="G239" s="138">
        <f>IFERROR(((E239/F239)-1)*100,IF(E239+F239&lt;&gt;0,100,0))</f>
        <v>128.60293691392729</v>
      </c>
    </row>
    <row r="240" spans="1:7" s="66" customFormat="1" x14ac:dyDescent="0.2">
      <c r="A240" s="107" t="s">
        <v>124</v>
      </c>
      <c r="B240" s="70">
        <v>0</v>
      </c>
      <c r="C240" s="69">
        <v>51396.375999999997</v>
      </c>
      <c r="D240" s="138">
        <f>IFERROR(((B240/C240)-1)*100,IF(B240+C240&lt;&gt;0,100,0))</f>
        <v>-100</v>
      </c>
      <c r="E240" s="69">
        <v>0</v>
      </c>
      <c r="F240" s="69">
        <v>51642.415999999997</v>
      </c>
      <c r="G240" s="138">
        <f>IFERROR(((E240/F240)-1)*100,IF(E240+F240&lt;&gt;0,100,0))</f>
        <v>-100</v>
      </c>
    </row>
    <row r="241" spans="1:7" s="66" customFormat="1" x14ac:dyDescent="0.2">
      <c r="A241" s="107" t="s">
        <v>125</v>
      </c>
      <c r="B241" s="70">
        <v>0</v>
      </c>
      <c r="C241" s="69">
        <v>2075.2800000000002</v>
      </c>
      <c r="D241" s="138">
        <f>IFERROR(((B241/C241)-1)*100,IF(B241+C241&lt;&gt;0,100,0))</f>
        <v>-100</v>
      </c>
      <c r="E241" s="69">
        <v>0</v>
      </c>
      <c r="F241" s="69">
        <v>2075.2800000000002</v>
      </c>
      <c r="G241" s="138">
        <f>IFERROR(((E241/F241)-1)*100,IF(E241+F241&lt;&gt;0,100,0))</f>
        <v>-100</v>
      </c>
    </row>
    <row r="242" spans="1:7" s="66" customFormat="1" x14ac:dyDescent="0.2">
      <c r="A242" s="107" t="s">
        <v>126</v>
      </c>
      <c r="B242" s="70">
        <v>40666.752</v>
      </c>
      <c r="C242" s="69">
        <v>6572.9708000000001</v>
      </c>
      <c r="D242" s="138">
        <f>IFERROR(((B242/C242)-1)*100,IF(B242+C242&lt;&gt;0,100,0))</f>
        <v>518.69667822044789</v>
      </c>
      <c r="E242" s="69">
        <v>40666.752</v>
      </c>
      <c r="F242" s="69">
        <v>6823.6184000000003</v>
      </c>
      <c r="G242" s="138">
        <f>IFERROR(((E242/F242)-1)*100,IF(E242+F242&lt;&gt;0,100,0))</f>
        <v>495.97048979175031</v>
      </c>
    </row>
    <row r="243" spans="1:7" s="66" customFormat="1" x14ac:dyDescent="0.2">
      <c r="A243" s="107" t="s">
        <v>127</v>
      </c>
      <c r="B243" s="70">
        <v>0</v>
      </c>
      <c r="C243" s="69">
        <v>0</v>
      </c>
      <c r="D243" s="138">
        <f>IFERROR(((B243/C243)-1)*100,IF(B243+C243&lt;&gt;0,100,0))</f>
        <v>0</v>
      </c>
      <c r="E243" s="69">
        <v>0</v>
      </c>
      <c r="F243" s="69">
        <v>0</v>
      </c>
      <c r="G243" s="138">
        <f>IFERROR(((E243/F243)-1)*100,IF(E243+F243&lt;&gt;0,100,0))</f>
        <v>0</v>
      </c>
    </row>
    <row r="244" spans="1:7" s="66" customFormat="1" x14ac:dyDescent="0.2">
      <c r="A244" s="107" t="s">
        <v>128</v>
      </c>
      <c r="B244" s="70">
        <v>0</v>
      </c>
      <c r="C244" s="69">
        <v>0</v>
      </c>
      <c r="D244" s="138">
        <f>IFERROR(((B244/C244)-1)*100,IF(B244+C244&lt;&gt;0,100,0))</f>
        <v>0</v>
      </c>
      <c r="E244" s="69">
        <v>0</v>
      </c>
      <c r="F244" s="69">
        <v>0</v>
      </c>
      <c r="G244" s="138">
        <f>IFERROR(((E244/F244)-1)*100,IF(E244+F244&lt;&gt;0,100,0))</f>
        <v>0</v>
      </c>
    </row>
    <row r="245" spans="1:7" s="66" customFormat="1" x14ac:dyDescent="0.2">
      <c r="A245" s="107" t="s">
        <v>129</v>
      </c>
      <c r="B245" s="70">
        <v>0</v>
      </c>
      <c r="C245" s="69">
        <v>0</v>
      </c>
      <c r="D245" s="138">
        <f>IFERROR(((B245/C245)-1)*100,IF(B245+C245&lt;&gt;0,100,0))</f>
        <v>0</v>
      </c>
      <c r="E245" s="69">
        <v>0</v>
      </c>
      <c r="F245" s="69">
        <v>7251.2579999999998</v>
      </c>
      <c r="G245" s="138">
        <f>IFERROR(((E245/F245)-1)*100,IF(E245+F245&lt;&gt;0,100,0))</f>
        <v>-100</v>
      </c>
    </row>
    <row r="246" spans="1:7" s="66" customFormat="1" x14ac:dyDescent="0.2">
      <c r="A246" s="107" t="s">
        <v>130</v>
      </c>
      <c r="B246" s="70">
        <v>4970.08</v>
      </c>
      <c r="C246" s="69">
        <v>140420</v>
      </c>
      <c r="D246" s="138">
        <f>IFERROR(((B246/C246)-1)*100,IF(B246+C246&lt;&gt;0,100,0))</f>
        <v>-96.460561173621997</v>
      </c>
      <c r="E246" s="69">
        <v>4970.08</v>
      </c>
      <c r="F246" s="69">
        <v>140420</v>
      </c>
      <c r="G246" s="138">
        <f>IFERROR(((E246/F246)-1)*100,IF(E246+F246&lt;&gt;0,100,0))</f>
        <v>-96.460561173621997</v>
      </c>
    </row>
    <row r="247" spans="1:7" s="66" customFormat="1" x14ac:dyDescent="0.2">
      <c r="A247" s="107" t="s">
        <v>131</v>
      </c>
      <c r="B247" s="70">
        <v>7899994.2428000001</v>
      </c>
      <c r="C247" s="69">
        <v>4802113.1963999998</v>
      </c>
      <c r="D247" s="138">
        <f>IFERROR(((B247/C247)-1)*100,IF(B247+C247&lt;&gt;0,100,0))</f>
        <v>64.510787640790895</v>
      </c>
      <c r="E247" s="69">
        <v>17224443.520199999</v>
      </c>
      <c r="F247" s="69">
        <v>10964450.223999999</v>
      </c>
      <c r="G247" s="138">
        <f>IFERROR(((E247/F247)-1)*100,IF(E247+F247&lt;&gt;0,100,0))</f>
        <v>57.093544758838433</v>
      </c>
    </row>
    <row r="248" spans="1:7" s="66" customFormat="1" x14ac:dyDescent="0.2">
      <c r="A248" s="107" t="s">
        <v>132</v>
      </c>
      <c r="B248" s="70">
        <v>245155.16500000001</v>
      </c>
      <c r="C248" s="69">
        <v>136952.606</v>
      </c>
      <c r="D248" s="138">
        <f>IFERROR(((B248/C248)-1)*100,IF(B248+C248&lt;&gt;0,100,0))</f>
        <v>79.007301985914751</v>
      </c>
      <c r="E248" s="69">
        <v>431084.00900000002</v>
      </c>
      <c r="F248" s="69">
        <v>145259.73499999999</v>
      </c>
      <c r="G248" s="138">
        <f>IFERROR(((E248/F248)-1)*100,IF(E248+F248&lt;&gt;0,100,0))</f>
        <v>196.76772369163422</v>
      </c>
    </row>
    <row r="249" spans="1:7" s="33" customFormat="1" x14ac:dyDescent="0.2">
      <c r="A249" s="85" t="s">
        <v>34</v>
      </c>
      <c r="B249" s="139">
        <f>SUM(B230:B248)</f>
        <v>9375118.5793999992</v>
      </c>
      <c r="C249" s="139">
        <f>SUM(C230:C248)</f>
        <v>5977052.0203999998</v>
      </c>
      <c r="D249" s="104">
        <f>IFERROR(((B249/C249)-1)*100,IF(B249+C249&lt;&gt;0,100,0))</f>
        <v>56.851881954552439</v>
      </c>
      <c r="E249" s="139">
        <f>SUM(E230:E248)</f>
        <v>22543767.243299998</v>
      </c>
      <c r="F249" s="139">
        <f>SUM(F230:F248)</f>
        <v>13329705.0889</v>
      </c>
      <c r="G249" s="104">
        <f>IFERROR(((E249/F249)-1)*100,IF(E249+F249&lt;&gt;0,100,0))</f>
        <v>69.124276140758695</v>
      </c>
    </row>
    <row r="250" spans="1:7" s="33" customFormat="1" x14ac:dyDescent="0.2">
      <c r="A250" s="82"/>
      <c r="B250" s="74"/>
      <c r="C250" s="74"/>
      <c r="D250" s="97"/>
      <c r="E250" s="88"/>
      <c r="F250" s="98"/>
      <c r="G250" s="97"/>
    </row>
    <row r="251" spans="1:7" x14ac:dyDescent="0.2">
      <c r="A251" s="85" t="s">
        <v>35</v>
      </c>
      <c r="B251" s="89"/>
      <c r="C251" s="89"/>
      <c r="D251" s="99"/>
      <c r="E251" s="99"/>
      <c r="F251" s="99"/>
      <c r="G251" s="99"/>
    </row>
    <row r="252" spans="1:7" x14ac:dyDescent="0.2">
      <c r="A252" s="82" t="s">
        <v>115</v>
      </c>
      <c r="B252" s="70">
        <v>0</v>
      </c>
      <c r="C252" s="69">
        <v>0</v>
      </c>
      <c r="D252" s="138">
        <f>IFERROR(((B252/C252)-1)*100,IF(B252+C252&lt;&gt;0,100,0))</f>
        <v>0</v>
      </c>
      <c r="E252" s="69">
        <v>33.119621000000002</v>
      </c>
      <c r="F252" s="69">
        <v>0</v>
      </c>
      <c r="G252" s="138">
        <f>IFERROR(((E252/F252)-1)*100,IF(E252+F252&lt;&gt;0,100,0))</f>
        <v>100</v>
      </c>
    </row>
    <row r="253" spans="1:7" s="66" customFormat="1" x14ac:dyDescent="0.2">
      <c r="A253" s="107" t="s">
        <v>117</v>
      </c>
      <c r="B253" s="70">
        <v>183740.71848000001</v>
      </c>
      <c r="C253" s="69">
        <v>55604.34</v>
      </c>
      <c r="D253" s="138">
        <f>IFERROR(((B253/C253)-1)*100,IF(B253+C253&lt;&gt;0,100,0))</f>
        <v>230.44312454747242</v>
      </c>
      <c r="E253" s="69">
        <v>188506.8838104</v>
      </c>
      <c r="F253" s="69">
        <v>89712.351739999998</v>
      </c>
      <c r="G253" s="138">
        <f>IFERROR(((E253/F253)-1)*100,IF(E253+F253&lt;&gt;0,100,0))</f>
        <v>110.12366764915664</v>
      </c>
    </row>
    <row r="254" spans="1:7" s="66" customFormat="1" x14ac:dyDescent="0.2">
      <c r="A254" s="107" t="s">
        <v>122</v>
      </c>
      <c r="B254" s="70">
        <v>159943.67303999999</v>
      </c>
      <c r="C254" s="69">
        <v>0</v>
      </c>
      <c r="D254" s="138">
        <f>IFERROR(((B254/C254)-1)*100,IF(B254+C254&lt;&gt;0,100,0))</f>
        <v>100</v>
      </c>
      <c r="E254" s="69">
        <v>168802.97542430001</v>
      </c>
      <c r="F254" s="69">
        <v>566.70000000000005</v>
      </c>
      <c r="G254" s="138">
        <f>IFERROR(((E254/F254)-1)*100,IF(E254+F254&lt;&gt;0,100,0))</f>
        <v>29687.008192041645</v>
      </c>
    </row>
    <row r="255" spans="1:7" s="66" customFormat="1" x14ac:dyDescent="0.2">
      <c r="A255" s="107" t="s">
        <v>123</v>
      </c>
      <c r="B255" s="70">
        <v>0</v>
      </c>
      <c r="C255" s="69">
        <v>0</v>
      </c>
      <c r="D255" s="138">
        <f>IFERROR(((B255/C255)-1)*100,IF(B255+C255&lt;&gt;0,100,0))</f>
        <v>0</v>
      </c>
      <c r="E255" s="69">
        <v>0</v>
      </c>
      <c r="F255" s="69">
        <v>0</v>
      </c>
      <c r="G255" s="138">
        <f>IFERROR(((E255/F255)-1)*100,IF(E255+F255&lt;&gt;0,100,0))</f>
        <v>0</v>
      </c>
    </row>
    <row r="256" spans="1:7" s="66" customFormat="1" x14ac:dyDescent="0.2">
      <c r="A256" s="107" t="s">
        <v>133</v>
      </c>
      <c r="B256" s="70">
        <v>526.92121285999997</v>
      </c>
      <c r="C256" s="69">
        <v>0</v>
      </c>
      <c r="D256" s="138">
        <f>IFERROR(((B256/C256)-1)*100,IF(B256+C256&lt;&gt;0,100,0))</f>
        <v>100</v>
      </c>
      <c r="E256" s="69">
        <v>526.92121285999997</v>
      </c>
      <c r="F256" s="69">
        <v>0</v>
      </c>
      <c r="G256" s="138">
        <f>IFERROR(((E256/F256)-1)*100,IF(E256+F256&lt;&gt;0,100,0))</f>
        <v>100</v>
      </c>
    </row>
    <row r="257" spans="1:7" s="66" customFormat="1" x14ac:dyDescent="0.2">
      <c r="A257" s="107" t="s">
        <v>131</v>
      </c>
      <c r="B257" s="70">
        <v>76408.271699999998</v>
      </c>
      <c r="C257" s="69">
        <v>107697.3020543</v>
      </c>
      <c r="D257" s="138">
        <f>IFERROR(((B257/C257)-1)*100,IF(B257+C257&lt;&gt;0,100,0))</f>
        <v>-29.05275225792041</v>
      </c>
      <c r="E257" s="69">
        <v>688729.8355556</v>
      </c>
      <c r="F257" s="69">
        <v>113188.5016353</v>
      </c>
      <c r="G257" s="138">
        <f>IFERROR(((E257/F257)-1)*100,IF(E257+F257&lt;&gt;0,100,0))</f>
        <v>508.48038944338009</v>
      </c>
    </row>
    <row r="258" spans="1:7" x14ac:dyDescent="0.2">
      <c r="A258" s="85" t="s">
        <v>34</v>
      </c>
      <c r="B258" s="139">
        <f>SUM(B252:B257)</f>
        <v>420619.58443285996</v>
      </c>
      <c r="C258" s="139">
        <f>SUM(C252:C257)</f>
        <v>163301.6420543</v>
      </c>
      <c r="D258" s="104">
        <f>IFERROR(((B258/C258)-1)*100,IF(B258+C258&lt;&gt;0,100,0))</f>
        <v>157.57217082544602</v>
      </c>
      <c r="E258" s="139">
        <f>SUM(E252:E257)</f>
        <v>1046599.7356241599</v>
      </c>
      <c r="F258" s="139">
        <f>SUM(F252:F257)</f>
        <v>203467.55337529999</v>
      </c>
      <c r="G258" s="104">
        <f>IFERROR(((E258/F258)-1)*100,IF(E258+F258&lt;&gt;0,100,0))</f>
        <v>414.38163887176921</v>
      </c>
    </row>
    <row r="259" spans="1:7" x14ac:dyDescent="0.2">
      <c r="A259" s="30" t="s">
        <v>97</v>
      </c>
      <c r="B259" s="47"/>
      <c r="C259" s="47"/>
      <c r="D259" s="52"/>
      <c r="E259" s="52"/>
      <c r="F259" s="52"/>
      <c r="G259" s="52"/>
    </row>
    <row r="260" spans="1:7" x14ac:dyDescent="0.2">
      <c r="A260" s="85" t="s">
        <v>33</v>
      </c>
      <c r="B260" s="89"/>
      <c r="C260" s="89"/>
      <c r="D260" s="94"/>
      <c r="E260" s="95"/>
      <c r="F260" s="95"/>
      <c r="G260" s="96"/>
    </row>
    <row r="261" spans="1:7" x14ac:dyDescent="0.2">
      <c r="A261" s="82" t="s">
        <v>114</v>
      </c>
      <c r="B261" s="70">
        <v>50</v>
      </c>
      <c r="C261" s="69">
        <v>0</v>
      </c>
      <c r="D261" s="138">
        <f>IFERROR(((B261/C261)-1)*100,IF(B261+C261&lt;&gt;0,100,0))</f>
        <v>100</v>
      </c>
      <c r="E261" s="81"/>
      <c r="F261" s="81"/>
      <c r="G261" s="68"/>
    </row>
    <row r="262" spans="1:7" s="66" customFormat="1" x14ac:dyDescent="0.2">
      <c r="A262" s="107" t="s">
        <v>115</v>
      </c>
      <c r="B262" s="70">
        <v>152094</v>
      </c>
      <c r="C262" s="69">
        <v>2449</v>
      </c>
      <c r="D262" s="138">
        <f>IFERROR(((B262/C262)-1)*100,IF(B262+C262&lt;&gt;0,100,0))</f>
        <v>6110.4532462229481</v>
      </c>
      <c r="E262" s="106"/>
      <c r="F262" s="106"/>
      <c r="G262" s="68"/>
    </row>
    <row r="263" spans="1:7" s="66" customFormat="1" x14ac:dyDescent="0.2">
      <c r="A263" s="107" t="s">
        <v>116</v>
      </c>
      <c r="B263" s="70">
        <v>71</v>
      </c>
      <c r="C263" s="69">
        <v>453</v>
      </c>
      <c r="D263" s="138">
        <f>IFERROR(((B263/C263)-1)*100,IF(B263+C263&lt;&gt;0,100,0))</f>
        <v>-84.326710816777037</v>
      </c>
      <c r="E263" s="106"/>
      <c r="F263" s="106"/>
      <c r="G263" s="68"/>
    </row>
    <row r="264" spans="1:7" s="66" customFormat="1" x14ac:dyDescent="0.2">
      <c r="A264" s="107" t="s">
        <v>117</v>
      </c>
      <c r="B264" s="70">
        <v>249892</v>
      </c>
      <c r="C264" s="69">
        <v>23552</v>
      </c>
      <c r="D264" s="138">
        <f>IFERROR(((B264/C264)-1)*100,IF(B264+C264&lt;&gt;0,100,0))</f>
        <v>961.02241847826099</v>
      </c>
      <c r="E264" s="106"/>
      <c r="F264" s="106"/>
      <c r="G264" s="68"/>
    </row>
    <row r="265" spans="1:7" s="66" customFormat="1" x14ac:dyDescent="0.2">
      <c r="A265" s="107" t="s">
        <v>118</v>
      </c>
      <c r="B265" s="70">
        <v>28644</v>
      </c>
      <c r="C265" s="69">
        <v>22692</v>
      </c>
      <c r="D265" s="138">
        <f>IFERROR(((B265/C265)-1)*100,IF(B265+C265&lt;&gt;0,100,0))</f>
        <v>26.229508196721319</v>
      </c>
      <c r="E265" s="106"/>
      <c r="F265" s="106"/>
      <c r="G265" s="68"/>
    </row>
    <row r="266" spans="1:7" s="66" customFormat="1" x14ac:dyDescent="0.2">
      <c r="A266" s="107" t="s">
        <v>119</v>
      </c>
      <c r="B266" s="70">
        <v>850</v>
      </c>
      <c r="C266" s="69">
        <v>0</v>
      </c>
      <c r="D266" s="138">
        <f>IFERROR(((B266/C266)-1)*100,IF(B266+C266&lt;&gt;0,100,0))</f>
        <v>100</v>
      </c>
      <c r="E266" s="106"/>
      <c r="F266" s="106"/>
      <c r="G266" s="68"/>
    </row>
    <row r="267" spans="1:7" s="66" customFormat="1" x14ac:dyDescent="0.2">
      <c r="A267" s="107" t="s">
        <v>120</v>
      </c>
      <c r="B267" s="70">
        <v>1215</v>
      </c>
      <c r="C267" s="69">
        <v>1356</v>
      </c>
      <c r="D267" s="138">
        <f>IFERROR(((B267/C267)-1)*100,IF(B267+C267&lt;&gt;0,100,0))</f>
        <v>-10.398230088495575</v>
      </c>
      <c r="E267" s="106"/>
      <c r="F267" s="106"/>
      <c r="G267" s="68"/>
    </row>
    <row r="268" spans="1:7" s="66" customFormat="1" x14ac:dyDescent="0.2">
      <c r="A268" s="107" t="s">
        <v>121</v>
      </c>
      <c r="B268" s="70">
        <v>0</v>
      </c>
      <c r="C268" s="69">
        <v>10</v>
      </c>
      <c r="D268" s="138">
        <f>IFERROR(((B268/C268)-1)*100,IF(B268+C268&lt;&gt;0,100,0))</f>
        <v>-100</v>
      </c>
      <c r="E268" s="106"/>
      <c r="F268" s="106"/>
      <c r="G268" s="68"/>
    </row>
    <row r="269" spans="1:7" s="66" customFormat="1" x14ac:dyDescent="0.2">
      <c r="A269" s="107" t="s">
        <v>122</v>
      </c>
      <c r="B269" s="70">
        <v>161439</v>
      </c>
      <c r="C269" s="69">
        <v>161464</v>
      </c>
      <c r="D269" s="138">
        <f>IFERROR(((B269/C269)-1)*100,IF(B269+C269&lt;&gt;0,100,0))</f>
        <v>-1.5483327552889836E-2</v>
      </c>
      <c r="E269" s="106"/>
      <c r="F269" s="106"/>
      <c r="G269" s="68"/>
    </row>
    <row r="270" spans="1:7" s="66" customFormat="1" x14ac:dyDescent="0.2">
      <c r="A270" s="107" t="s">
        <v>123</v>
      </c>
      <c r="B270" s="70">
        <v>205605</v>
      </c>
      <c r="C270" s="69">
        <v>78731</v>
      </c>
      <c r="D270" s="138">
        <f>IFERROR(((B270/C270)-1)*100,IF(B270+C270&lt;&gt;0,100,0))</f>
        <v>161.14872159632165</v>
      </c>
      <c r="E270" s="106"/>
      <c r="F270" s="106"/>
      <c r="G270" s="68"/>
    </row>
    <row r="271" spans="1:7" s="66" customFormat="1" x14ac:dyDescent="0.2">
      <c r="A271" s="107" t="s">
        <v>124</v>
      </c>
      <c r="B271" s="70">
        <v>0</v>
      </c>
      <c r="C271" s="69">
        <v>4068</v>
      </c>
      <c r="D271" s="138">
        <f>IFERROR(((B271/C271)-1)*100,IF(B271+C271&lt;&gt;0,100,0))</f>
        <v>-100</v>
      </c>
      <c r="E271" s="106"/>
      <c r="F271" s="106"/>
      <c r="G271" s="68"/>
    </row>
    <row r="272" spans="1:7" s="66" customFormat="1" x14ac:dyDescent="0.2">
      <c r="A272" s="107" t="s">
        <v>125</v>
      </c>
      <c r="B272" s="70">
        <v>0</v>
      </c>
      <c r="C272" s="69">
        <v>15930</v>
      </c>
      <c r="D272" s="138">
        <f>IFERROR(((B272/C272)-1)*100,IF(B272+C272&lt;&gt;0,100,0))</f>
        <v>-100</v>
      </c>
      <c r="E272" s="106"/>
      <c r="F272" s="106"/>
      <c r="G272" s="68"/>
    </row>
    <row r="273" spans="1:7" s="66" customFormat="1" x14ac:dyDescent="0.2">
      <c r="A273" s="107" t="s">
        <v>126</v>
      </c>
      <c r="B273" s="70">
        <v>3805</v>
      </c>
      <c r="C273" s="69">
        <v>4123</v>
      </c>
      <c r="D273" s="138">
        <f>IFERROR(((B273/C273)-1)*100,IF(B273+C273&lt;&gt;0,100,0))</f>
        <v>-7.7128304632549156</v>
      </c>
      <c r="E273" s="106"/>
      <c r="F273" s="106"/>
      <c r="G273" s="68"/>
    </row>
    <row r="274" spans="1:7" s="66" customFormat="1" x14ac:dyDescent="0.2">
      <c r="A274" s="107" t="s">
        <v>127</v>
      </c>
      <c r="B274" s="70">
        <v>1707</v>
      </c>
      <c r="C274" s="69">
        <v>1382</v>
      </c>
      <c r="D274" s="138">
        <f>IFERROR(((B274/C274)-1)*100,IF(B274+C274&lt;&gt;0,100,0))</f>
        <v>23.516642547033296</v>
      </c>
      <c r="E274" s="106"/>
      <c r="F274" s="106"/>
      <c r="G274" s="68"/>
    </row>
    <row r="275" spans="1:7" s="66" customFormat="1" x14ac:dyDescent="0.2">
      <c r="A275" s="107" t="s">
        <v>128</v>
      </c>
      <c r="B275" s="70">
        <v>0</v>
      </c>
      <c r="C275" s="69">
        <v>58</v>
      </c>
      <c r="D275" s="138">
        <f>IFERROR(((B275/C275)-1)*100,IF(B275+C275&lt;&gt;0,100,0))</f>
        <v>-100</v>
      </c>
      <c r="E275" s="106"/>
      <c r="F275" s="106"/>
      <c r="G275" s="68"/>
    </row>
    <row r="276" spans="1:7" s="66" customFormat="1" x14ac:dyDescent="0.2">
      <c r="A276" s="107" t="s">
        <v>129</v>
      </c>
      <c r="B276" s="70">
        <v>0</v>
      </c>
      <c r="C276" s="69">
        <v>35</v>
      </c>
      <c r="D276" s="138">
        <f>IFERROR(((B276/C276)-1)*100,IF(B276+C276&lt;&gt;0,100,0))</f>
        <v>-100</v>
      </c>
      <c r="E276" s="106"/>
      <c r="F276" s="106"/>
      <c r="G276" s="68"/>
    </row>
    <row r="277" spans="1:7" s="66" customFormat="1" x14ac:dyDescent="0.2">
      <c r="A277" s="107" t="s">
        <v>130</v>
      </c>
      <c r="B277" s="70">
        <v>2033</v>
      </c>
      <c r="C277" s="69">
        <v>83</v>
      </c>
      <c r="D277" s="138">
        <f>IFERROR(((B277/C277)-1)*100,IF(B277+C277&lt;&gt;0,100,0))</f>
        <v>2349.397590361446</v>
      </c>
      <c r="E277" s="106"/>
      <c r="F277" s="106"/>
      <c r="G277" s="68"/>
    </row>
    <row r="278" spans="1:7" s="66" customFormat="1" x14ac:dyDescent="0.2">
      <c r="A278" s="107" t="s">
        <v>131</v>
      </c>
      <c r="B278" s="70">
        <v>1038350</v>
      </c>
      <c r="C278" s="69">
        <v>596780</v>
      </c>
      <c r="D278" s="138">
        <f>IFERROR(((B278/C278)-1)*100,IF(B278+C278&lt;&gt;0,100,0))</f>
        <v>73.992090887764334</v>
      </c>
      <c r="E278" s="106"/>
      <c r="F278" s="106"/>
      <c r="G278" s="68"/>
    </row>
    <row r="279" spans="1:7" s="66" customFormat="1" x14ac:dyDescent="0.2">
      <c r="A279" s="107" t="s">
        <v>132</v>
      </c>
      <c r="B279" s="70">
        <v>130</v>
      </c>
      <c r="C279" s="69">
        <v>13429</v>
      </c>
      <c r="D279" s="138">
        <f>IFERROR(((B279/C279)-1)*100,IF(B279+C279&lt;&gt;0,100,0))</f>
        <v>-99.03194578896418</v>
      </c>
      <c r="E279" s="106"/>
      <c r="F279" s="106"/>
      <c r="G279" s="68"/>
    </row>
    <row r="280" spans="1:7" x14ac:dyDescent="0.2">
      <c r="A280" s="85" t="s">
        <v>34</v>
      </c>
      <c r="B280" s="139">
        <f>SUM(B261:B279)</f>
        <v>1845885</v>
      </c>
      <c r="C280" s="139">
        <f>SUM(C261:C279)</f>
        <v>926595</v>
      </c>
      <c r="D280" s="104">
        <f>IFERROR(((B280/C280)-1)*100,IF(B280+C280&lt;&gt;0,100,0))</f>
        <v>99.21162967639583</v>
      </c>
      <c r="E280" s="86"/>
      <c r="F280" s="86"/>
      <c r="G280" s="68"/>
    </row>
    <row r="281" spans="1:7" x14ac:dyDescent="0.2">
      <c r="A281" s="82"/>
      <c r="B281" s="74"/>
      <c r="C281" s="74"/>
      <c r="D281" s="97"/>
      <c r="E281" s="88"/>
      <c r="F281" s="98"/>
      <c r="G281" s="98"/>
    </row>
    <row r="282" spans="1:7" x14ac:dyDescent="0.2">
      <c r="A282" s="85" t="s">
        <v>35</v>
      </c>
      <c r="B282" s="89"/>
      <c r="C282" s="89"/>
      <c r="D282" s="99"/>
      <c r="E282" s="99"/>
      <c r="F282" s="99"/>
      <c r="G282" s="99"/>
    </row>
    <row r="283" spans="1:7" x14ac:dyDescent="0.2">
      <c r="A283" s="82" t="s">
        <v>115</v>
      </c>
      <c r="B283" s="70">
        <v>209797</v>
      </c>
      <c r="C283" s="69">
        <v>0</v>
      </c>
      <c r="D283" s="138">
        <f>IFERROR(((B283/C283)-1)*100,IF(B283+C283&lt;&gt;0,100,0))</f>
        <v>100</v>
      </c>
      <c r="E283" s="81"/>
      <c r="F283" s="81"/>
      <c r="G283" s="68"/>
    </row>
    <row r="284" spans="1:7" s="66" customFormat="1" x14ac:dyDescent="0.2">
      <c r="A284" s="107" t="s">
        <v>117</v>
      </c>
      <c r="B284" s="70">
        <v>879951</v>
      </c>
      <c r="C284" s="69">
        <v>316009</v>
      </c>
      <c r="D284" s="138">
        <f>IFERROR(((B284/C284)-1)*100,IF(B284+C284&lt;&gt;0,100,0))</f>
        <v>178.45757557537917</v>
      </c>
      <c r="E284" s="106"/>
      <c r="F284" s="106"/>
      <c r="G284" s="68"/>
    </row>
    <row r="285" spans="1:7" s="66" customFormat="1" x14ac:dyDescent="0.2">
      <c r="A285" s="107" t="s">
        <v>122</v>
      </c>
      <c r="B285" s="70">
        <v>612419</v>
      </c>
      <c r="C285" s="69">
        <v>1680</v>
      </c>
      <c r="D285" s="138">
        <f>IFERROR(((B285/C285)-1)*100,IF(B285+C285&lt;&gt;0,100,0))</f>
        <v>36353.511904761908</v>
      </c>
      <c r="E285" s="106"/>
      <c r="F285" s="106"/>
      <c r="G285" s="68"/>
    </row>
    <row r="286" spans="1:7" s="66" customFormat="1" x14ac:dyDescent="0.2">
      <c r="A286" s="107" t="s">
        <v>123</v>
      </c>
      <c r="B286" s="70">
        <v>3500</v>
      </c>
      <c r="C286" s="69">
        <v>3500</v>
      </c>
      <c r="D286" s="138">
        <f>IFERROR(((B286/C286)-1)*100,IF(B286+C286&lt;&gt;0,100,0))</f>
        <v>0</v>
      </c>
      <c r="E286" s="106"/>
      <c r="F286" s="106"/>
      <c r="G286" s="68"/>
    </row>
    <row r="287" spans="1:7" s="66" customFormat="1" x14ac:dyDescent="0.2">
      <c r="A287" s="107" t="s">
        <v>133</v>
      </c>
      <c r="B287" s="70">
        <v>1200</v>
      </c>
      <c r="C287" s="69">
        <v>0</v>
      </c>
      <c r="D287" s="138">
        <f>IFERROR(((B287/C287)-1)*100,IF(B287+C287&lt;&gt;0,100,0))</f>
        <v>100</v>
      </c>
      <c r="E287" s="106"/>
      <c r="F287" s="106"/>
      <c r="G287" s="68"/>
    </row>
    <row r="288" spans="1:7" s="66" customFormat="1" x14ac:dyDescent="0.2">
      <c r="A288" s="107" t="s">
        <v>131</v>
      </c>
      <c r="B288" s="70">
        <v>2533449</v>
      </c>
      <c r="C288" s="69">
        <v>1312206</v>
      </c>
      <c r="D288" s="138">
        <f>IFERROR(((B288/C288)-1)*100,IF(B288+C288&lt;&gt;0,100,0))</f>
        <v>93.06793293126232</v>
      </c>
      <c r="E288" s="106"/>
      <c r="F288" s="106"/>
      <c r="G288" s="68"/>
    </row>
    <row r="289" spans="1:7" x14ac:dyDescent="0.2">
      <c r="A289" s="85" t="s">
        <v>34</v>
      </c>
      <c r="B289" s="139">
        <f>SUM(B283:B288)</f>
        <v>4240316</v>
      </c>
      <c r="C289" s="139">
        <f>SUM(C283:C288)</f>
        <v>1633395</v>
      </c>
      <c r="D289" s="104">
        <f>IFERROR(((B289/C289)-1)*100,IF(B289+C289&lt;&gt;0,100,0))</f>
        <v>159.60138239678705</v>
      </c>
      <c r="E289" s="86"/>
      <c r="F289" s="86"/>
      <c r="G289" s="68"/>
    </row>
    <row r="290" spans="1:7" x14ac:dyDescent="0.2">
      <c r="A290" s="33"/>
      <c r="B290" s="33"/>
      <c r="C290" s="33"/>
      <c r="D290" s="33"/>
      <c r="E290" s="33"/>
      <c r="F290" s="33"/>
      <c r="G290" s="33"/>
    </row>
    <row r="291" spans="1:7" ht="15.75" x14ac:dyDescent="0.25">
      <c r="A291" s="121" t="s">
        <v>72</v>
      </c>
      <c r="B291" s="121"/>
      <c r="C291" s="121"/>
      <c r="D291" s="121"/>
      <c r="E291" s="121"/>
      <c r="F291" s="121"/>
      <c r="G291" s="121"/>
    </row>
    <row r="292" spans="1:7" ht="15.75" x14ac:dyDescent="0.25">
      <c r="A292" s="55"/>
      <c r="B292" s="55"/>
      <c r="C292" s="55"/>
      <c r="D292" s="55"/>
      <c r="E292" s="55"/>
      <c r="F292" s="55"/>
      <c r="G292" s="55"/>
    </row>
    <row r="293" spans="1:7" x14ac:dyDescent="0.2">
      <c r="A293" s="52"/>
      <c r="B293" s="52" t="s">
        <v>0</v>
      </c>
      <c r="C293" s="52" t="s">
        <v>0</v>
      </c>
      <c r="D293" s="52" t="s">
        <v>1</v>
      </c>
      <c r="E293" s="52" t="s">
        <v>2</v>
      </c>
      <c r="F293" s="52" t="s">
        <v>2</v>
      </c>
      <c r="G293" s="52" t="s">
        <v>1</v>
      </c>
    </row>
    <row r="294" spans="1:7" x14ac:dyDescent="0.2">
      <c r="A294" s="52"/>
      <c r="B294" s="52" t="s">
        <v>3</v>
      </c>
      <c r="C294" s="52" t="s">
        <v>3</v>
      </c>
      <c r="D294" s="52" t="s">
        <v>4</v>
      </c>
      <c r="E294" s="52" t="s">
        <v>5</v>
      </c>
      <c r="F294" s="52" t="s">
        <v>5</v>
      </c>
      <c r="G294" s="52" t="s">
        <v>6</v>
      </c>
    </row>
    <row r="295" spans="1:7" x14ac:dyDescent="0.2">
      <c r="A295" s="30" t="s">
        <v>31</v>
      </c>
      <c r="B295" s="47" t="s">
        <v>112</v>
      </c>
      <c r="C295" s="47" t="s">
        <v>113</v>
      </c>
      <c r="D295" s="52" t="s">
        <v>0</v>
      </c>
      <c r="E295" s="131">
        <v>2018</v>
      </c>
      <c r="F295" s="131">
        <v>2017</v>
      </c>
      <c r="G295" s="52" t="s">
        <v>7</v>
      </c>
    </row>
    <row r="296" spans="1:7" x14ac:dyDescent="0.2">
      <c r="A296" s="85" t="s">
        <v>33</v>
      </c>
      <c r="B296" s="67"/>
      <c r="C296" s="81"/>
      <c r="D296" s="68"/>
      <c r="E296" s="81"/>
      <c r="F296" s="81"/>
      <c r="G296" s="68"/>
    </row>
    <row r="297" spans="1:7" s="66" customFormat="1" x14ac:dyDescent="0.2">
      <c r="A297" s="82" t="s">
        <v>107</v>
      </c>
      <c r="B297" s="70">
        <v>0</v>
      </c>
      <c r="C297" s="69">
        <v>0</v>
      </c>
      <c r="D297" s="104">
        <f t="shared" ref="D297" si="5">IFERROR(((B297/C297)-1)*100,IF(B297+C297&lt;&gt;0,100,0))</f>
        <v>0</v>
      </c>
      <c r="E297" s="69">
        <v>0</v>
      </c>
      <c r="F297" s="69">
        <v>0</v>
      </c>
      <c r="G297" s="104">
        <f t="shared" ref="G297" si="6">IFERROR(((E297/F297)-1)*100,IF(E297+F297&lt;&gt;0,100,0))</f>
        <v>0</v>
      </c>
    </row>
    <row r="298" spans="1:7" x14ac:dyDescent="0.2">
      <c r="A298" s="82" t="s">
        <v>99</v>
      </c>
      <c r="B298" s="70">
        <v>42699</v>
      </c>
      <c r="C298" s="69">
        <v>50279</v>
      </c>
      <c r="D298" s="104">
        <f t="shared" ref="D298:D305" si="7">IFERROR(((B298/C298)-1)*100,IF(B298+C298&lt;&gt;0,100,0))</f>
        <v>-15.07587660852443</v>
      </c>
      <c r="E298" s="69">
        <v>205472</v>
      </c>
      <c r="F298" s="69">
        <v>222885</v>
      </c>
      <c r="G298" s="104">
        <f t="shared" ref="G298:G305" si="8">IFERROR(((E298/F298)-1)*100,IF(E298+F298&lt;&gt;0,100,0))</f>
        <v>-7.8125490723915947</v>
      </c>
    </row>
    <row r="299" spans="1:7" x14ac:dyDescent="0.2">
      <c r="A299" s="82" t="s">
        <v>100</v>
      </c>
      <c r="B299" s="70">
        <v>944</v>
      </c>
      <c r="C299" s="69">
        <v>1292</v>
      </c>
      <c r="D299" s="104">
        <f t="shared" si="7"/>
        <v>-26.934984520123841</v>
      </c>
      <c r="E299" s="69">
        <v>3100</v>
      </c>
      <c r="F299" s="69">
        <v>4110</v>
      </c>
      <c r="G299" s="104">
        <f t="shared" si="8"/>
        <v>-24.574209245742097</v>
      </c>
    </row>
    <row r="300" spans="1:7" x14ac:dyDescent="0.2">
      <c r="A300" s="82" t="s">
        <v>98</v>
      </c>
      <c r="B300" s="70">
        <v>886</v>
      </c>
      <c r="C300" s="69">
        <v>1268</v>
      </c>
      <c r="D300" s="104">
        <f t="shared" si="7"/>
        <v>-30.126182965299687</v>
      </c>
      <c r="E300" s="69">
        <v>2893</v>
      </c>
      <c r="F300" s="69">
        <v>3970</v>
      </c>
      <c r="G300" s="104">
        <f t="shared" si="8"/>
        <v>-27.128463476070529</v>
      </c>
    </row>
    <row r="301" spans="1:7" x14ac:dyDescent="0.2">
      <c r="A301" s="82" t="s">
        <v>103</v>
      </c>
      <c r="B301" s="70">
        <v>19</v>
      </c>
      <c r="C301" s="69">
        <v>36</v>
      </c>
      <c r="D301" s="104">
        <f t="shared" si="7"/>
        <v>-47.222222222222221</v>
      </c>
      <c r="E301" s="69">
        <v>63</v>
      </c>
      <c r="F301" s="69">
        <v>118</v>
      </c>
      <c r="G301" s="104">
        <f t="shared" si="8"/>
        <v>-46.610169491525419</v>
      </c>
    </row>
    <row r="302" spans="1:7" s="66" customFormat="1" x14ac:dyDescent="0.2">
      <c r="A302" s="82" t="s">
        <v>104</v>
      </c>
      <c r="B302" s="70">
        <v>16</v>
      </c>
      <c r="C302" s="69">
        <v>34</v>
      </c>
      <c r="D302" s="104">
        <f t="shared" si="7"/>
        <v>-52.941176470588239</v>
      </c>
      <c r="E302" s="69">
        <v>63</v>
      </c>
      <c r="F302" s="69">
        <v>111</v>
      </c>
      <c r="G302" s="104">
        <f t="shared" si="8"/>
        <v>-43.243243243243242</v>
      </c>
    </row>
    <row r="303" spans="1:7" s="66" customFormat="1" x14ac:dyDescent="0.2">
      <c r="A303" s="82" t="s">
        <v>101</v>
      </c>
      <c r="B303" s="70">
        <v>46</v>
      </c>
      <c r="C303" s="69">
        <v>33</v>
      </c>
      <c r="D303" s="104">
        <f t="shared" ref="D303" si="9">IFERROR(((B303/C303)-1)*100,IF(B303+C303&lt;&gt;0,100,0))</f>
        <v>39.393939393939405</v>
      </c>
      <c r="E303" s="69">
        <v>77</v>
      </c>
      <c r="F303" s="69">
        <v>179</v>
      </c>
      <c r="G303" s="104">
        <f t="shared" ref="G303" si="10">IFERROR(((E303/F303)-1)*100,IF(E303+F303&lt;&gt;0,100,0))</f>
        <v>-56.983240223463682</v>
      </c>
    </row>
    <row r="304" spans="1:7" x14ac:dyDescent="0.2">
      <c r="A304" s="82" t="s">
        <v>108</v>
      </c>
      <c r="B304" s="70">
        <v>100</v>
      </c>
      <c r="C304" s="69">
        <v>104</v>
      </c>
      <c r="D304" s="104">
        <f t="shared" si="7"/>
        <v>-3.8461538461538436</v>
      </c>
      <c r="E304" s="69">
        <v>311</v>
      </c>
      <c r="F304" s="69">
        <v>238</v>
      </c>
      <c r="G304" s="104">
        <f t="shared" si="8"/>
        <v>30.672268907563026</v>
      </c>
    </row>
    <row r="305" spans="1:7" x14ac:dyDescent="0.2">
      <c r="A305" s="85" t="s">
        <v>34</v>
      </c>
      <c r="B305" s="86">
        <f>SUM(B297:B304)</f>
        <v>44710</v>
      </c>
      <c r="C305" s="86">
        <f>SUM(C297:C304)</f>
        <v>53046</v>
      </c>
      <c r="D305" s="104">
        <f t="shared" si="7"/>
        <v>-15.714662745541608</v>
      </c>
      <c r="E305" s="86">
        <f>SUM(E297:E304)</f>
        <v>211979</v>
      </c>
      <c r="F305" s="86">
        <f>SUM(F297:F304)</f>
        <v>231611</v>
      </c>
      <c r="G305" s="104">
        <f t="shared" si="8"/>
        <v>-8.4762813510584571</v>
      </c>
    </row>
    <row r="306" spans="1:7" x14ac:dyDescent="0.2">
      <c r="A306" s="82"/>
      <c r="B306" s="82"/>
      <c r="C306" s="82"/>
      <c r="D306" s="83"/>
      <c r="E306" s="83"/>
      <c r="F306" s="83"/>
      <c r="G306" s="83"/>
    </row>
    <row r="307" spans="1:7" x14ac:dyDescent="0.2">
      <c r="A307" s="85" t="s">
        <v>35</v>
      </c>
      <c r="B307" s="85"/>
      <c r="C307" s="85"/>
      <c r="D307" s="84"/>
      <c r="E307" s="84"/>
      <c r="F307" s="84"/>
      <c r="G307" s="84"/>
    </row>
    <row r="308" spans="1:7" s="66" customFormat="1" x14ac:dyDescent="0.2">
      <c r="A308" s="82" t="s">
        <v>107</v>
      </c>
      <c r="B308" s="70">
        <v>0</v>
      </c>
      <c r="C308" s="81">
        <v>0</v>
      </c>
      <c r="D308" s="104">
        <f t="shared" ref="D308:D314" si="11">IFERROR(((B308/C308)-1)*100,IF(B308+C308&lt;&gt;0,100,0))</f>
        <v>0</v>
      </c>
      <c r="E308" s="69">
        <v>0</v>
      </c>
      <c r="F308" s="81">
        <v>0</v>
      </c>
      <c r="G308" s="104">
        <f t="shared" ref="G308:G314" si="12">IFERROR(((E308/F308)-1)*100,IF(E308+F308&lt;&gt;0,100,0))</f>
        <v>0</v>
      </c>
    </row>
    <row r="309" spans="1:7" x14ac:dyDescent="0.2">
      <c r="A309" s="82" t="s">
        <v>78</v>
      </c>
      <c r="B309" s="70">
        <v>108</v>
      </c>
      <c r="C309" s="69">
        <v>578</v>
      </c>
      <c r="D309" s="104">
        <f t="shared" si="11"/>
        <v>-81.31487889273356</v>
      </c>
      <c r="E309" s="69">
        <v>220</v>
      </c>
      <c r="F309" s="69">
        <v>1546</v>
      </c>
      <c r="G309" s="104">
        <f t="shared" si="12"/>
        <v>-85.769728331177234</v>
      </c>
    </row>
    <row r="310" spans="1:7" x14ac:dyDescent="0.2">
      <c r="A310" s="82" t="s">
        <v>102</v>
      </c>
      <c r="B310" s="70">
        <v>121</v>
      </c>
      <c r="C310" s="69">
        <v>163</v>
      </c>
      <c r="D310" s="104">
        <f t="shared" si="11"/>
        <v>-25.766871165644169</v>
      </c>
      <c r="E310" s="69">
        <v>362</v>
      </c>
      <c r="F310" s="69">
        <v>425</v>
      </c>
      <c r="G310" s="104">
        <f t="shared" si="12"/>
        <v>-14.823529411764703</v>
      </c>
    </row>
    <row r="311" spans="1:7" s="66" customFormat="1" x14ac:dyDescent="0.2">
      <c r="A311" s="82" t="s">
        <v>103</v>
      </c>
      <c r="B311" s="70">
        <v>0</v>
      </c>
      <c r="C311" s="69">
        <v>0</v>
      </c>
      <c r="D311" s="104">
        <f t="shared" si="11"/>
        <v>0</v>
      </c>
      <c r="E311" s="69">
        <v>0</v>
      </c>
      <c r="F311" s="69">
        <v>0</v>
      </c>
      <c r="G311" s="104">
        <f t="shared" si="12"/>
        <v>0</v>
      </c>
    </row>
    <row r="312" spans="1:7" s="66" customFormat="1" x14ac:dyDescent="0.2">
      <c r="A312" s="82" t="s">
        <v>109</v>
      </c>
      <c r="B312" s="67">
        <v>0</v>
      </c>
      <c r="C312" s="81">
        <v>0</v>
      </c>
      <c r="D312" s="104">
        <f t="shared" si="11"/>
        <v>0</v>
      </c>
      <c r="E312" s="81">
        <v>0</v>
      </c>
      <c r="F312" s="81">
        <v>0</v>
      </c>
      <c r="G312" s="104">
        <f t="shared" si="12"/>
        <v>0</v>
      </c>
    </row>
    <row r="313" spans="1:7" x14ac:dyDescent="0.2">
      <c r="A313" s="82" t="s">
        <v>101</v>
      </c>
      <c r="B313" s="70">
        <v>48</v>
      </c>
      <c r="C313" s="69">
        <v>31</v>
      </c>
      <c r="D313" s="104">
        <f t="shared" si="11"/>
        <v>54.838709677419352</v>
      </c>
      <c r="E313" s="69">
        <v>72</v>
      </c>
      <c r="F313" s="69">
        <v>58</v>
      </c>
      <c r="G313" s="104">
        <f t="shared" si="12"/>
        <v>24.137931034482762</v>
      </c>
    </row>
    <row r="314" spans="1:7" x14ac:dyDescent="0.2">
      <c r="A314" s="85" t="s">
        <v>34</v>
      </c>
      <c r="B314" s="86">
        <f>SUM(B309:B313)</f>
        <v>277</v>
      </c>
      <c r="C314" s="86">
        <f>SUM(C309:C313)</f>
        <v>772</v>
      </c>
      <c r="D314" s="104">
        <f t="shared" si="11"/>
        <v>-64.119170984455963</v>
      </c>
      <c r="E314" s="86">
        <f>SUM(E309:E313)</f>
        <v>654</v>
      </c>
      <c r="F314" s="86">
        <f>SUM(F309:F313)</f>
        <v>2029</v>
      </c>
      <c r="G314" s="104">
        <f t="shared" si="12"/>
        <v>-67.767373090192208</v>
      </c>
    </row>
    <row r="315" spans="1:7" x14ac:dyDescent="0.2">
      <c r="A315" s="30" t="s">
        <v>32</v>
      </c>
      <c r="B315" s="47"/>
      <c r="C315" s="47"/>
      <c r="D315" s="52"/>
      <c r="E315" s="52"/>
      <c r="F315" s="52"/>
      <c r="G315" s="52"/>
    </row>
    <row r="316" spans="1:7" s="66" customFormat="1" x14ac:dyDescent="0.2">
      <c r="A316" s="85" t="s">
        <v>33</v>
      </c>
      <c r="B316" s="67"/>
      <c r="C316" s="81"/>
      <c r="D316" s="68"/>
      <c r="E316" s="81"/>
      <c r="F316" s="81"/>
      <c r="G316" s="68"/>
    </row>
    <row r="317" spans="1:7" s="66" customFormat="1" x14ac:dyDescent="0.2">
      <c r="A317" s="82" t="s">
        <v>107</v>
      </c>
      <c r="B317" s="70">
        <v>0</v>
      </c>
      <c r="C317" s="69">
        <v>0</v>
      </c>
      <c r="D317" s="104">
        <f t="shared" ref="D317:D325" si="13">IFERROR(((B317/C317)-1)*100,IF(B317+C317&lt;&gt;0,100,0))</f>
        <v>0</v>
      </c>
      <c r="E317" s="69">
        <v>0</v>
      </c>
      <c r="F317" s="69">
        <v>0</v>
      </c>
      <c r="G317" s="104">
        <f t="shared" ref="G317:G325" si="14">IFERROR(((E317/F317)-1)*100,IF(E317+F317&lt;&gt;0,100,0))</f>
        <v>0</v>
      </c>
    </row>
    <row r="318" spans="1:7" s="66" customFormat="1" x14ac:dyDescent="0.2">
      <c r="A318" s="82" t="s">
        <v>99</v>
      </c>
      <c r="B318" s="70">
        <v>213829</v>
      </c>
      <c r="C318" s="69">
        <v>237625</v>
      </c>
      <c r="D318" s="104">
        <f t="shared" si="13"/>
        <v>-10.0140978432404</v>
      </c>
      <c r="E318" s="69">
        <v>850621</v>
      </c>
      <c r="F318" s="69">
        <v>1052296</v>
      </c>
      <c r="G318" s="104">
        <f t="shared" si="14"/>
        <v>-19.165234876878745</v>
      </c>
    </row>
    <row r="319" spans="1:7" s="66" customFormat="1" x14ac:dyDescent="0.2">
      <c r="A319" s="82" t="s">
        <v>100</v>
      </c>
      <c r="B319" s="70">
        <v>109961</v>
      </c>
      <c r="C319" s="69">
        <v>108362</v>
      </c>
      <c r="D319" s="104">
        <f t="shared" si="13"/>
        <v>1.4756095310163975</v>
      </c>
      <c r="E319" s="69">
        <v>509922</v>
      </c>
      <c r="F319" s="69">
        <v>446375</v>
      </c>
      <c r="G319" s="104">
        <f t="shared" si="14"/>
        <v>14.236236348361796</v>
      </c>
    </row>
    <row r="320" spans="1:7" s="66" customFormat="1" x14ac:dyDescent="0.2">
      <c r="A320" s="82" t="s">
        <v>98</v>
      </c>
      <c r="B320" s="70">
        <v>91970</v>
      </c>
      <c r="C320" s="69">
        <v>50566</v>
      </c>
      <c r="D320" s="104">
        <f t="shared" si="13"/>
        <v>81.8811058814223</v>
      </c>
      <c r="E320" s="69">
        <v>336524</v>
      </c>
      <c r="F320" s="69">
        <v>203313</v>
      </c>
      <c r="G320" s="104">
        <f t="shared" si="14"/>
        <v>65.520158573234369</v>
      </c>
    </row>
    <row r="321" spans="1:7" s="66" customFormat="1" x14ac:dyDescent="0.2">
      <c r="A321" s="82" t="s">
        <v>103</v>
      </c>
      <c r="B321" s="70">
        <v>117122</v>
      </c>
      <c r="C321" s="69">
        <v>726648</v>
      </c>
      <c r="D321" s="104">
        <f t="shared" ref="D321:D322" si="15">IFERROR(((B321/C321)-1)*100,IF(B321+C321&lt;&gt;0,100,0))</f>
        <v>-83.881879534520152</v>
      </c>
      <c r="E321" s="69">
        <v>219597</v>
      </c>
      <c r="F321" s="69">
        <v>1259405</v>
      </c>
      <c r="G321" s="104">
        <f t="shared" ref="G321:G322" si="16">IFERROR(((E321/F321)-1)*100,IF(E321+F321&lt;&gt;0,100,0))</f>
        <v>-82.563432732123502</v>
      </c>
    </row>
    <row r="322" spans="1:7" s="66" customFormat="1" x14ac:dyDescent="0.2">
      <c r="A322" s="82" t="s">
        <v>104</v>
      </c>
      <c r="B322" s="70">
        <v>112273</v>
      </c>
      <c r="C322" s="69">
        <v>700117</v>
      </c>
      <c r="D322" s="104">
        <f t="shared" si="15"/>
        <v>-83.963680356283305</v>
      </c>
      <c r="E322" s="69">
        <v>212545</v>
      </c>
      <c r="F322" s="69">
        <v>1195893</v>
      </c>
      <c r="G322" s="104">
        <f t="shared" si="16"/>
        <v>-82.227088878352831</v>
      </c>
    </row>
    <row r="323" spans="1:7" s="66" customFormat="1" x14ac:dyDescent="0.2">
      <c r="A323" s="82" t="s">
        <v>101</v>
      </c>
      <c r="B323" s="70">
        <v>32994</v>
      </c>
      <c r="C323" s="69">
        <v>1868</v>
      </c>
      <c r="D323" s="104">
        <f t="shared" si="13"/>
        <v>1666.27408993576</v>
      </c>
      <c r="E323" s="69">
        <v>42979</v>
      </c>
      <c r="F323" s="69">
        <v>29171</v>
      </c>
      <c r="G323" s="104">
        <f t="shared" si="14"/>
        <v>47.334681704432491</v>
      </c>
    </row>
    <row r="324" spans="1:7" s="66" customFormat="1" x14ac:dyDescent="0.2">
      <c r="A324" s="82" t="s">
        <v>108</v>
      </c>
      <c r="B324" s="70">
        <v>333029</v>
      </c>
      <c r="C324" s="69">
        <v>471766</v>
      </c>
      <c r="D324" s="104">
        <f t="shared" si="13"/>
        <v>-29.408011598970674</v>
      </c>
      <c r="E324" s="69">
        <v>1009261</v>
      </c>
      <c r="F324" s="69">
        <v>718659</v>
      </c>
      <c r="G324" s="104">
        <f t="shared" si="14"/>
        <v>40.436702246823607</v>
      </c>
    </row>
    <row r="325" spans="1:7" s="66" customFormat="1" x14ac:dyDescent="0.2">
      <c r="A325" s="85" t="s">
        <v>34</v>
      </c>
      <c r="B325" s="86">
        <f>SUM(B317:B324)</f>
        <v>1011178</v>
      </c>
      <c r="C325" s="86">
        <f>SUM(C317:C324)</f>
        <v>2296952</v>
      </c>
      <c r="D325" s="104">
        <f t="shared" si="13"/>
        <v>-55.977399614793867</v>
      </c>
      <c r="E325" s="86">
        <f>SUM(E317:E324)</f>
        <v>3181449</v>
      </c>
      <c r="F325" s="86">
        <f>SUM(F317:F324)</f>
        <v>4905112</v>
      </c>
      <c r="G325" s="104">
        <f t="shared" si="14"/>
        <v>-35.140135434216383</v>
      </c>
    </row>
    <row r="326" spans="1:7" s="66" customFormat="1" x14ac:dyDescent="0.2">
      <c r="A326" s="82"/>
      <c r="B326" s="82"/>
      <c r="C326" s="82"/>
      <c r="D326" s="83"/>
      <c r="E326" s="83"/>
      <c r="F326" s="83"/>
      <c r="G326" s="83"/>
    </row>
    <row r="327" spans="1:7" s="66" customFormat="1" x14ac:dyDescent="0.2">
      <c r="A327" s="85" t="s">
        <v>35</v>
      </c>
      <c r="B327" s="85"/>
      <c r="C327" s="85"/>
      <c r="D327" s="84"/>
      <c r="E327" s="84"/>
      <c r="F327" s="84"/>
      <c r="G327" s="84"/>
    </row>
    <row r="328" spans="1:7" s="66" customFormat="1" x14ac:dyDescent="0.2">
      <c r="A328" s="82" t="s">
        <v>107</v>
      </c>
      <c r="B328" s="70">
        <v>0</v>
      </c>
      <c r="C328" s="81">
        <v>0</v>
      </c>
      <c r="D328" s="104">
        <f t="shared" ref="D328:D334" si="17">IFERROR(((B328/C328)-1)*100,IF(B328+C328&lt;&gt;0,100,0))</f>
        <v>0</v>
      </c>
      <c r="E328" s="69">
        <v>0</v>
      </c>
      <c r="F328" s="81">
        <v>0</v>
      </c>
      <c r="G328" s="104">
        <f t="shared" ref="G328:G334" si="18">IFERROR(((E328/F328)-1)*100,IF(E328+F328&lt;&gt;0,100,0))</f>
        <v>0</v>
      </c>
    </row>
    <row r="329" spans="1:7" s="66" customFormat="1" x14ac:dyDescent="0.2">
      <c r="A329" s="82" t="s">
        <v>78</v>
      </c>
      <c r="B329" s="70">
        <v>207157</v>
      </c>
      <c r="C329" s="69">
        <v>42213</v>
      </c>
      <c r="D329" s="104">
        <f t="shared" si="17"/>
        <v>390.74218842536663</v>
      </c>
      <c r="E329" s="69">
        <v>350778</v>
      </c>
      <c r="F329" s="69">
        <v>386747</v>
      </c>
      <c r="G329" s="104">
        <f t="shared" si="18"/>
        <v>-9.3003953488973394</v>
      </c>
    </row>
    <row r="330" spans="1:7" s="66" customFormat="1" x14ac:dyDescent="0.2">
      <c r="A330" s="82" t="s">
        <v>102</v>
      </c>
      <c r="B330" s="70">
        <v>274449</v>
      </c>
      <c r="C330" s="69">
        <v>236745</v>
      </c>
      <c r="D330" s="104">
        <f t="shared" si="17"/>
        <v>15.925996325159986</v>
      </c>
      <c r="E330" s="69">
        <v>1170435</v>
      </c>
      <c r="F330" s="69">
        <v>552877</v>
      </c>
      <c r="G330" s="104">
        <f t="shared" si="18"/>
        <v>111.6989854886349</v>
      </c>
    </row>
    <row r="331" spans="1:7" s="66" customFormat="1" x14ac:dyDescent="0.2">
      <c r="A331" s="82" t="s">
        <v>103</v>
      </c>
      <c r="B331" s="70">
        <v>0</v>
      </c>
      <c r="C331" s="69">
        <v>0</v>
      </c>
      <c r="D331" s="104">
        <f t="shared" si="17"/>
        <v>0</v>
      </c>
      <c r="E331" s="69">
        <v>0</v>
      </c>
      <c r="F331" s="69">
        <v>0</v>
      </c>
      <c r="G331" s="104">
        <f t="shared" si="18"/>
        <v>0</v>
      </c>
    </row>
    <row r="332" spans="1:7" s="66" customFormat="1" x14ac:dyDescent="0.2">
      <c r="A332" s="82" t="s">
        <v>109</v>
      </c>
      <c r="B332" s="67">
        <v>0</v>
      </c>
      <c r="C332" s="81">
        <v>0</v>
      </c>
      <c r="D332" s="104">
        <f t="shared" si="17"/>
        <v>0</v>
      </c>
      <c r="E332" s="81">
        <v>0</v>
      </c>
      <c r="F332" s="81">
        <v>0</v>
      </c>
      <c r="G332" s="104">
        <f t="shared" si="18"/>
        <v>0</v>
      </c>
    </row>
    <row r="333" spans="1:7" s="66" customFormat="1" x14ac:dyDescent="0.2">
      <c r="A333" s="82" t="s">
        <v>101</v>
      </c>
      <c r="B333" s="70">
        <v>39911</v>
      </c>
      <c r="C333" s="69">
        <v>231235</v>
      </c>
      <c r="D333" s="104">
        <f t="shared" si="17"/>
        <v>-82.74006962613791</v>
      </c>
      <c r="E333" s="69">
        <v>57515</v>
      </c>
      <c r="F333" s="69">
        <v>297491</v>
      </c>
      <c r="G333" s="104">
        <f t="shared" si="18"/>
        <v>-80.66664201606099</v>
      </c>
    </row>
    <row r="334" spans="1:7" s="66" customFormat="1" x14ac:dyDescent="0.2">
      <c r="A334" s="85" t="s">
        <v>34</v>
      </c>
      <c r="B334" s="86">
        <f>SUM(B328:B333)</f>
        <v>521517</v>
      </c>
      <c r="C334" s="86">
        <f>SUM(C328:C333)</f>
        <v>510193</v>
      </c>
      <c r="D334" s="104">
        <f t="shared" si="17"/>
        <v>2.2195522086739805</v>
      </c>
      <c r="E334" s="86">
        <f>SUM(E328:E333)</f>
        <v>1578728</v>
      </c>
      <c r="F334" s="86">
        <f>SUM(F328:F333)</f>
        <v>1237115</v>
      </c>
      <c r="G334" s="104">
        <f t="shared" si="18"/>
        <v>27.613681832327643</v>
      </c>
    </row>
    <row r="335" spans="1:7" x14ac:dyDescent="0.2">
      <c r="A335" s="30" t="s">
        <v>96</v>
      </c>
      <c r="B335" s="47"/>
      <c r="C335" s="47"/>
      <c r="D335" s="52"/>
      <c r="E335" s="52"/>
      <c r="F335" s="52"/>
      <c r="G335" s="52"/>
    </row>
    <row r="336" spans="1:7" s="66" customFormat="1" x14ac:dyDescent="0.2">
      <c r="A336" s="85" t="s">
        <v>33</v>
      </c>
      <c r="B336" s="67"/>
      <c r="C336" s="81"/>
      <c r="D336" s="68"/>
      <c r="E336" s="81"/>
      <c r="F336" s="81"/>
      <c r="G336" s="68"/>
    </row>
    <row r="337" spans="1:7" s="66" customFormat="1" x14ac:dyDescent="0.2">
      <c r="A337" s="82" t="s">
        <v>107</v>
      </c>
      <c r="B337" s="70">
        <v>0</v>
      </c>
      <c r="C337" s="69">
        <v>0</v>
      </c>
      <c r="D337" s="104">
        <f t="shared" ref="D337:D345" si="19">IFERROR(((B337/C337)-1)*100,IF(B337+C337&lt;&gt;0,100,0))</f>
        <v>0</v>
      </c>
      <c r="E337" s="69">
        <v>0</v>
      </c>
      <c r="F337" s="69">
        <v>0</v>
      </c>
      <c r="G337" s="104">
        <f t="shared" ref="G337:G345" si="20">IFERROR(((E337/F337)-1)*100,IF(E337+F337&lt;&gt;0,100,0))</f>
        <v>0</v>
      </c>
    </row>
    <row r="338" spans="1:7" s="66" customFormat="1" x14ac:dyDescent="0.2">
      <c r="A338" s="82" t="s">
        <v>99</v>
      </c>
      <c r="B338" s="70">
        <v>61755292.939387001</v>
      </c>
      <c r="C338" s="69">
        <v>71588799.095352098</v>
      </c>
      <c r="D338" s="104">
        <f t="shared" si="19"/>
        <v>-13.736095981813357</v>
      </c>
      <c r="E338" s="69">
        <v>272148590.11431599</v>
      </c>
      <c r="F338" s="69">
        <v>309736203.37804598</v>
      </c>
      <c r="G338" s="104">
        <f t="shared" si="20"/>
        <v>-12.135363207074867</v>
      </c>
    </row>
    <row r="339" spans="1:7" s="66" customFormat="1" x14ac:dyDescent="0.2">
      <c r="A339" s="82" t="s">
        <v>100</v>
      </c>
      <c r="B339" s="70">
        <v>1364011.5436879999</v>
      </c>
      <c r="C339" s="69">
        <v>1317516.5751</v>
      </c>
      <c r="D339" s="104">
        <f t="shared" si="19"/>
        <v>3.5289854766700657</v>
      </c>
      <c r="E339" s="69">
        <v>8661287.7287879996</v>
      </c>
      <c r="F339" s="69">
        <v>8307532.6937279999</v>
      </c>
      <c r="G339" s="104">
        <f t="shared" si="20"/>
        <v>4.2582442718170244</v>
      </c>
    </row>
    <row r="340" spans="1:7" s="66" customFormat="1" x14ac:dyDescent="0.2">
      <c r="A340" s="82" t="s">
        <v>98</v>
      </c>
      <c r="B340" s="70">
        <v>62.295999999999999</v>
      </c>
      <c r="C340" s="69">
        <v>268.86</v>
      </c>
      <c r="D340" s="104">
        <f t="shared" si="19"/>
        <v>-76.829576731384364</v>
      </c>
      <c r="E340" s="69">
        <v>899.29600000000005</v>
      </c>
      <c r="F340" s="69">
        <v>820.86</v>
      </c>
      <c r="G340" s="104">
        <f t="shared" si="20"/>
        <v>9.5553443949029102</v>
      </c>
    </row>
    <row r="341" spans="1:7" s="66" customFormat="1" x14ac:dyDescent="0.2">
      <c r="A341" s="82" t="s">
        <v>103</v>
      </c>
      <c r="B341" s="70">
        <v>117855.588778</v>
      </c>
      <c r="C341" s="69">
        <v>126067.15738800001</v>
      </c>
      <c r="D341" s="104">
        <f t="shared" ref="D341:D342" si="21">IFERROR(((B341/C341)-1)*100,IF(B341+C341&lt;&gt;0,100,0))</f>
        <v>-6.5136462026561421</v>
      </c>
      <c r="E341" s="69">
        <v>258486.067951</v>
      </c>
      <c r="F341" s="69">
        <v>460152.69716749998</v>
      </c>
      <c r="G341" s="104">
        <f t="shared" ref="G341:G342" si="22">IFERROR(((E341/F341)-1)*100,IF(E341+F341&lt;&gt;0,100,0))</f>
        <v>-43.826023504343695</v>
      </c>
    </row>
    <row r="342" spans="1:7" s="66" customFormat="1" x14ac:dyDescent="0.2">
      <c r="A342" s="82" t="s">
        <v>104</v>
      </c>
      <c r="B342" s="70">
        <v>0</v>
      </c>
      <c r="C342" s="69">
        <v>0</v>
      </c>
      <c r="D342" s="104">
        <f t="shared" si="21"/>
        <v>0</v>
      </c>
      <c r="E342" s="69">
        <v>0</v>
      </c>
      <c r="F342" s="69">
        <v>2.5729899999999999</v>
      </c>
      <c r="G342" s="104">
        <f t="shared" si="22"/>
        <v>-100</v>
      </c>
    </row>
    <row r="343" spans="1:7" s="66" customFormat="1" x14ac:dyDescent="0.2">
      <c r="A343" s="82" t="s">
        <v>101</v>
      </c>
      <c r="B343" s="70">
        <v>1346555.6137000001</v>
      </c>
      <c r="C343" s="69">
        <v>489824.88660000003</v>
      </c>
      <c r="D343" s="104">
        <f t="shared" si="19"/>
        <v>174.90551226312476</v>
      </c>
      <c r="E343" s="69">
        <v>1612597.1772</v>
      </c>
      <c r="F343" s="69">
        <v>1926668.725476</v>
      </c>
      <c r="G343" s="104">
        <f t="shared" si="20"/>
        <v>-16.301274013694588</v>
      </c>
    </row>
    <row r="344" spans="1:7" s="66" customFormat="1" x14ac:dyDescent="0.2">
      <c r="A344" s="82" t="s">
        <v>108</v>
      </c>
      <c r="B344" s="70">
        <v>21375.4503</v>
      </c>
      <c r="C344" s="69">
        <v>15467.060325</v>
      </c>
      <c r="D344" s="104">
        <f t="shared" si="19"/>
        <v>38.199824988398376</v>
      </c>
      <c r="E344" s="69">
        <v>47481.964169999999</v>
      </c>
      <c r="F344" s="69">
        <v>36947.891305999998</v>
      </c>
      <c r="G344" s="104">
        <f t="shared" si="20"/>
        <v>28.510619934321845</v>
      </c>
    </row>
    <row r="345" spans="1:7" s="66" customFormat="1" x14ac:dyDescent="0.2">
      <c r="A345" s="85" t="s">
        <v>34</v>
      </c>
      <c r="B345" s="86">
        <f>SUM(B337:B344)</f>
        <v>64605153.431852996</v>
      </c>
      <c r="C345" s="86">
        <f>SUM(C337:C344)</f>
        <v>73537943.634765103</v>
      </c>
      <c r="D345" s="104">
        <f t="shared" si="19"/>
        <v>-12.147185196363209</v>
      </c>
      <c r="E345" s="86">
        <f>SUM(E337:E344)</f>
        <v>282729342.34842503</v>
      </c>
      <c r="F345" s="86">
        <f>SUM(F337:F344)</f>
        <v>320468328.81871355</v>
      </c>
      <c r="G345" s="104">
        <f t="shared" si="20"/>
        <v>-11.776198480954159</v>
      </c>
    </row>
    <row r="346" spans="1:7" s="66" customFormat="1" x14ac:dyDescent="0.2">
      <c r="A346" s="82"/>
      <c r="B346" s="82"/>
      <c r="C346" s="82"/>
      <c r="D346" s="83"/>
      <c r="E346" s="83"/>
      <c r="F346" s="83"/>
      <c r="G346" s="83"/>
    </row>
    <row r="347" spans="1:7" s="66" customFormat="1" x14ac:dyDescent="0.2">
      <c r="A347" s="85" t="s">
        <v>35</v>
      </c>
      <c r="B347" s="85"/>
      <c r="C347" s="85"/>
      <c r="D347" s="84"/>
      <c r="E347" s="84"/>
      <c r="F347" s="84"/>
      <c r="G347" s="84"/>
    </row>
    <row r="348" spans="1:7" s="66" customFormat="1" x14ac:dyDescent="0.2">
      <c r="A348" s="82" t="s">
        <v>107</v>
      </c>
      <c r="B348" s="70">
        <v>0</v>
      </c>
      <c r="C348" s="81">
        <v>0</v>
      </c>
      <c r="D348" s="104">
        <f t="shared" ref="D348:D354" si="23">IFERROR(((B348/C348)-1)*100,IF(B348+C348&lt;&gt;0,100,0))</f>
        <v>0</v>
      </c>
      <c r="E348" s="69">
        <v>0</v>
      </c>
      <c r="F348" s="81">
        <v>0</v>
      </c>
      <c r="G348" s="104">
        <f t="shared" ref="G348:G354" si="24">IFERROR(((E348/F348)-1)*100,IF(E348+F348&lt;&gt;0,100,0))</f>
        <v>0</v>
      </c>
    </row>
    <row r="349" spans="1:7" s="66" customFormat="1" x14ac:dyDescent="0.2">
      <c r="A349" s="82" t="s">
        <v>78</v>
      </c>
      <c r="B349" s="70">
        <v>661872.11773000006</v>
      </c>
      <c r="C349" s="69">
        <v>397538.11580999999</v>
      </c>
      <c r="D349" s="104">
        <f t="shared" si="23"/>
        <v>66.49274406842946</v>
      </c>
      <c r="E349" s="69">
        <v>1150568.87439</v>
      </c>
      <c r="F349" s="69">
        <v>3976369.6415300001</v>
      </c>
      <c r="G349" s="104">
        <f t="shared" si="24"/>
        <v>-71.064841095927591</v>
      </c>
    </row>
    <row r="350" spans="1:7" s="66" customFormat="1" x14ac:dyDescent="0.2">
      <c r="A350" s="82" t="s">
        <v>102</v>
      </c>
      <c r="B350" s="70">
        <v>132501.65779999999</v>
      </c>
      <c r="C350" s="69">
        <v>100732.35425999999</v>
      </c>
      <c r="D350" s="104">
        <f t="shared" si="23"/>
        <v>31.538331227720874</v>
      </c>
      <c r="E350" s="69">
        <v>617447.58334999997</v>
      </c>
      <c r="F350" s="69">
        <v>380511.35676</v>
      </c>
      <c r="G350" s="104">
        <f t="shared" si="24"/>
        <v>62.267846249709379</v>
      </c>
    </row>
    <row r="351" spans="1:7" s="66" customFormat="1" x14ac:dyDescent="0.2">
      <c r="A351" s="82" t="s">
        <v>103</v>
      </c>
      <c r="B351" s="70">
        <v>0</v>
      </c>
      <c r="C351" s="69">
        <v>0</v>
      </c>
      <c r="D351" s="104">
        <f t="shared" si="23"/>
        <v>0</v>
      </c>
      <c r="E351" s="69">
        <v>0</v>
      </c>
      <c r="F351" s="69">
        <v>0</v>
      </c>
      <c r="G351" s="104">
        <f t="shared" si="24"/>
        <v>0</v>
      </c>
    </row>
    <row r="352" spans="1:7" s="66" customFormat="1" x14ac:dyDescent="0.2">
      <c r="A352" s="82" t="s">
        <v>109</v>
      </c>
      <c r="B352" s="67">
        <v>0</v>
      </c>
      <c r="C352" s="81">
        <v>0</v>
      </c>
      <c r="D352" s="104">
        <f t="shared" si="23"/>
        <v>0</v>
      </c>
      <c r="E352" s="81">
        <v>0</v>
      </c>
      <c r="F352" s="81">
        <v>0</v>
      </c>
      <c r="G352" s="104">
        <f t="shared" si="24"/>
        <v>0</v>
      </c>
    </row>
    <row r="353" spans="1:7" s="66" customFormat="1" x14ac:dyDescent="0.2">
      <c r="A353" s="82" t="s">
        <v>101</v>
      </c>
      <c r="B353" s="70">
        <v>102465.97092000001</v>
      </c>
      <c r="C353" s="69">
        <v>11754.559939999999</v>
      </c>
      <c r="D353" s="104">
        <f t="shared" si="23"/>
        <v>771.71252214483172</v>
      </c>
      <c r="E353" s="69">
        <v>126921.66859</v>
      </c>
      <c r="F353" s="69">
        <v>88876.927129999996</v>
      </c>
      <c r="G353" s="104">
        <f t="shared" si="24"/>
        <v>42.806094549547247</v>
      </c>
    </row>
    <row r="354" spans="1:7" s="66" customFormat="1" x14ac:dyDescent="0.2">
      <c r="A354" s="85" t="s">
        <v>34</v>
      </c>
      <c r="B354" s="86">
        <f>SUM(B348:B353)</f>
        <v>896839.74644999998</v>
      </c>
      <c r="C354" s="86">
        <f>SUM(C348:C353)</f>
        <v>510025.03000999999</v>
      </c>
      <c r="D354" s="104">
        <f t="shared" si="23"/>
        <v>75.84230060873989</v>
      </c>
      <c r="E354" s="86">
        <f>SUM(E348:E353)</f>
        <v>1894938.1263299999</v>
      </c>
      <c r="F354" s="86">
        <f>SUM(F348:F353)</f>
        <v>4445757.9254200002</v>
      </c>
      <c r="G354" s="104">
        <f t="shared" si="24"/>
        <v>-57.376488821060114</v>
      </c>
    </row>
    <row r="355" spans="1:7" x14ac:dyDescent="0.2">
      <c r="A355" s="30" t="s">
        <v>97</v>
      </c>
      <c r="B355" s="47"/>
      <c r="C355" s="47"/>
      <c r="D355" s="52"/>
      <c r="E355" s="52"/>
      <c r="F355" s="52"/>
      <c r="G355" s="52"/>
    </row>
    <row r="356" spans="1:7" s="66" customFormat="1" x14ac:dyDescent="0.2">
      <c r="A356" s="85" t="s">
        <v>33</v>
      </c>
      <c r="B356" s="67"/>
      <c r="C356" s="81"/>
      <c r="D356" s="68"/>
      <c r="E356" s="81"/>
      <c r="F356" s="81"/>
      <c r="G356" s="68"/>
    </row>
    <row r="357" spans="1:7" s="66" customFormat="1" x14ac:dyDescent="0.2">
      <c r="A357" s="82" t="s">
        <v>107</v>
      </c>
      <c r="B357" s="70">
        <v>0</v>
      </c>
      <c r="C357" s="69">
        <v>0</v>
      </c>
      <c r="D357" s="104">
        <f t="shared" ref="D357:D365" si="25">IFERROR(((B357/C357)-1)*100,IF(B357+C357&lt;&gt;0,100,0))</f>
        <v>0</v>
      </c>
      <c r="E357" s="81"/>
      <c r="F357" s="81"/>
      <c r="G357" s="68"/>
    </row>
    <row r="358" spans="1:7" s="66" customFormat="1" x14ac:dyDescent="0.2">
      <c r="A358" s="82" t="s">
        <v>99</v>
      </c>
      <c r="B358" s="70">
        <v>562786</v>
      </c>
      <c r="C358" s="69">
        <v>859271</v>
      </c>
      <c r="D358" s="104">
        <f t="shared" si="25"/>
        <v>-34.504248368675306</v>
      </c>
      <c r="E358" s="81"/>
      <c r="F358" s="81"/>
      <c r="G358" s="68"/>
    </row>
    <row r="359" spans="1:7" s="66" customFormat="1" x14ac:dyDescent="0.2">
      <c r="A359" s="82" t="s">
        <v>100</v>
      </c>
      <c r="B359" s="70">
        <v>905672</v>
      </c>
      <c r="C359" s="69">
        <v>891223</v>
      </c>
      <c r="D359" s="104">
        <f t="shared" si="25"/>
        <v>1.6212552862751473</v>
      </c>
      <c r="E359" s="81"/>
      <c r="F359" s="81"/>
      <c r="G359" s="68"/>
    </row>
    <row r="360" spans="1:7" s="66" customFormat="1" x14ac:dyDescent="0.2">
      <c r="A360" s="82" t="s">
        <v>98</v>
      </c>
      <c r="B360" s="70">
        <v>595925</v>
      </c>
      <c r="C360" s="69">
        <v>731899</v>
      </c>
      <c r="D360" s="104">
        <f t="shared" si="25"/>
        <v>-18.578246452037781</v>
      </c>
      <c r="E360" s="81"/>
      <c r="F360" s="81"/>
      <c r="G360" s="68"/>
    </row>
    <row r="361" spans="1:7" s="66" customFormat="1" x14ac:dyDescent="0.2">
      <c r="A361" s="82" t="s">
        <v>103</v>
      </c>
      <c r="B361" s="70">
        <v>8128662</v>
      </c>
      <c r="C361" s="69">
        <v>17475552</v>
      </c>
      <c r="D361" s="104">
        <f t="shared" ref="D361:D362" si="26">IFERROR(((B361/C361)-1)*100,IF(B361+C361&lt;&gt;0,100,0))</f>
        <v>-53.485520800716337</v>
      </c>
      <c r="E361" s="81"/>
      <c r="F361" s="81"/>
      <c r="G361" s="68"/>
    </row>
    <row r="362" spans="1:7" s="66" customFormat="1" x14ac:dyDescent="0.2">
      <c r="A362" s="82" t="s">
        <v>104</v>
      </c>
      <c r="B362" s="70">
        <v>7999151</v>
      </c>
      <c r="C362" s="69">
        <v>17027955</v>
      </c>
      <c r="D362" s="104">
        <f t="shared" si="26"/>
        <v>-53.02341942999027</v>
      </c>
      <c r="E362" s="81"/>
      <c r="F362" s="81"/>
      <c r="G362" s="68"/>
    </row>
    <row r="363" spans="1:7" s="66" customFormat="1" x14ac:dyDescent="0.2">
      <c r="A363" s="82" t="s">
        <v>101</v>
      </c>
      <c r="B363" s="70">
        <v>411704</v>
      </c>
      <c r="C363" s="69">
        <v>164802</v>
      </c>
      <c r="D363" s="104">
        <f t="shared" si="25"/>
        <v>149.81735658547834</v>
      </c>
      <c r="E363" s="81"/>
      <c r="F363" s="81"/>
      <c r="G363" s="68"/>
    </row>
    <row r="364" spans="1:7" s="66" customFormat="1" x14ac:dyDescent="0.2">
      <c r="A364" s="82" t="s">
        <v>108</v>
      </c>
      <c r="B364" s="70">
        <v>1422663</v>
      </c>
      <c r="C364" s="69">
        <v>1599310</v>
      </c>
      <c r="D364" s="104">
        <f t="shared" si="25"/>
        <v>-11.045200742820338</v>
      </c>
      <c r="E364" s="81"/>
      <c r="F364" s="81"/>
      <c r="G364" s="68"/>
    </row>
    <row r="365" spans="1:7" s="66" customFormat="1" x14ac:dyDescent="0.2">
      <c r="A365" s="85" t="s">
        <v>34</v>
      </c>
      <c r="B365" s="86">
        <f>SUM(B357:B364)</f>
        <v>20026563</v>
      </c>
      <c r="C365" s="86">
        <f>SUM(C357:C364)</f>
        <v>38750012</v>
      </c>
      <c r="D365" s="104">
        <f t="shared" si="25"/>
        <v>-48.318563101348197</v>
      </c>
      <c r="E365" s="86"/>
      <c r="F365" s="86"/>
      <c r="G365" s="68"/>
    </row>
    <row r="366" spans="1:7" s="66" customFormat="1" x14ac:dyDescent="0.2">
      <c r="A366" s="82"/>
      <c r="B366" s="82"/>
      <c r="C366" s="82"/>
      <c r="D366" s="83"/>
      <c r="E366" s="83"/>
      <c r="F366" s="83"/>
      <c r="G366" s="83"/>
    </row>
    <row r="367" spans="1:7" s="66" customFormat="1" x14ac:dyDescent="0.2">
      <c r="A367" s="85" t="s">
        <v>35</v>
      </c>
      <c r="B367" s="85"/>
      <c r="C367" s="85"/>
      <c r="D367" s="84"/>
      <c r="E367" s="84"/>
      <c r="F367" s="84"/>
      <c r="G367" s="84"/>
    </row>
    <row r="368" spans="1:7" s="66" customFormat="1" x14ac:dyDescent="0.2">
      <c r="A368" s="82" t="s">
        <v>107</v>
      </c>
      <c r="B368" s="70">
        <v>0</v>
      </c>
      <c r="C368" s="81">
        <v>0</v>
      </c>
      <c r="D368" s="104">
        <f t="shared" ref="D368:D374" si="27">IFERROR(((B368/C368)-1)*100,IF(B368+C368&lt;&gt;0,100,0))</f>
        <v>0</v>
      </c>
      <c r="E368" s="81"/>
      <c r="F368" s="81"/>
      <c r="G368" s="68"/>
    </row>
    <row r="369" spans="1:7" s="66" customFormat="1" x14ac:dyDescent="0.2">
      <c r="A369" s="82" t="s">
        <v>78</v>
      </c>
      <c r="B369" s="70">
        <v>980735</v>
      </c>
      <c r="C369" s="69">
        <v>923591</v>
      </c>
      <c r="D369" s="104">
        <f t="shared" si="27"/>
        <v>6.1871542706674276</v>
      </c>
      <c r="E369" s="81"/>
      <c r="F369" s="81"/>
      <c r="G369" s="68"/>
    </row>
    <row r="370" spans="1:7" s="66" customFormat="1" x14ac:dyDescent="0.2">
      <c r="A370" s="82" t="s">
        <v>102</v>
      </c>
      <c r="B370" s="70">
        <v>1769504</v>
      </c>
      <c r="C370" s="69">
        <v>1408790</v>
      </c>
      <c r="D370" s="104">
        <f t="shared" si="27"/>
        <v>25.604525869717975</v>
      </c>
      <c r="E370" s="81"/>
      <c r="F370" s="81"/>
      <c r="G370" s="68"/>
    </row>
    <row r="371" spans="1:7" s="66" customFormat="1" x14ac:dyDescent="0.2">
      <c r="A371" s="82" t="s">
        <v>103</v>
      </c>
      <c r="B371" s="70">
        <v>0</v>
      </c>
      <c r="C371" s="69">
        <v>0</v>
      </c>
      <c r="D371" s="104">
        <f t="shared" si="27"/>
        <v>0</v>
      </c>
      <c r="E371" s="81"/>
      <c r="F371" s="81"/>
      <c r="G371" s="68"/>
    </row>
    <row r="372" spans="1:7" s="66" customFormat="1" x14ac:dyDescent="0.2">
      <c r="A372" s="82" t="s">
        <v>109</v>
      </c>
      <c r="B372" s="67">
        <v>0</v>
      </c>
      <c r="C372" s="81">
        <v>0</v>
      </c>
      <c r="D372" s="104">
        <f t="shared" si="27"/>
        <v>0</v>
      </c>
      <c r="E372" s="81"/>
      <c r="F372" s="81"/>
      <c r="G372" s="68"/>
    </row>
    <row r="373" spans="1:7" s="66" customFormat="1" x14ac:dyDescent="0.2">
      <c r="A373" s="82" t="s">
        <v>101</v>
      </c>
      <c r="B373" s="70">
        <v>210594</v>
      </c>
      <c r="C373" s="69">
        <v>626071</v>
      </c>
      <c r="D373" s="104">
        <f t="shared" si="27"/>
        <v>-66.362601046846123</v>
      </c>
      <c r="E373" s="81"/>
      <c r="F373" s="81"/>
      <c r="G373" s="68"/>
    </row>
    <row r="374" spans="1:7" s="66" customFormat="1" x14ac:dyDescent="0.2">
      <c r="A374" s="85" t="s">
        <v>34</v>
      </c>
      <c r="B374" s="86">
        <f>SUM(B368:B373)</f>
        <v>2960833</v>
      </c>
      <c r="C374" s="86">
        <f>SUM(C368:C373)</f>
        <v>2958452</v>
      </c>
      <c r="D374" s="104">
        <f t="shared" si="27"/>
        <v>8.048127872279931E-2</v>
      </c>
      <c r="E374" s="86"/>
      <c r="F374" s="86"/>
      <c r="G374" s="68"/>
    </row>
    <row r="375" spans="1:7" s="66" customFormat="1" ht="15.75" x14ac:dyDescent="0.25">
      <c r="A375" s="103"/>
      <c r="B375" s="103"/>
      <c r="C375" s="103"/>
      <c r="D375" s="103"/>
      <c r="E375" s="103"/>
      <c r="F375" s="103"/>
      <c r="G375" s="103"/>
    </row>
    <row r="376" spans="1:7" ht="15.75" x14ac:dyDescent="0.25">
      <c r="A376" s="121" t="s">
        <v>60</v>
      </c>
      <c r="B376" s="121"/>
      <c r="C376" s="121"/>
      <c r="D376" s="121"/>
      <c r="E376" s="121"/>
      <c r="F376" s="121"/>
      <c r="G376" s="121"/>
    </row>
    <row r="377" spans="1:7" ht="15.75" x14ac:dyDescent="0.25">
      <c r="A377" s="93"/>
      <c r="B377" s="93"/>
      <c r="C377" s="93"/>
      <c r="D377" s="93"/>
      <c r="E377" s="93"/>
      <c r="F377" s="93"/>
      <c r="G377" s="93"/>
    </row>
    <row r="378" spans="1:7" x14ac:dyDescent="0.2">
      <c r="A378" s="52"/>
      <c r="B378" s="52" t="s">
        <v>0</v>
      </c>
      <c r="C378" s="52" t="s">
        <v>0</v>
      </c>
      <c r="D378" s="52" t="s">
        <v>1</v>
      </c>
      <c r="E378" s="52" t="s">
        <v>2</v>
      </c>
      <c r="F378" s="52" t="s">
        <v>2</v>
      </c>
      <c r="G378" s="52" t="s">
        <v>1</v>
      </c>
    </row>
    <row r="379" spans="1:7" x14ac:dyDescent="0.2">
      <c r="A379" s="52"/>
      <c r="B379" s="52" t="s">
        <v>3</v>
      </c>
      <c r="C379" s="52" t="s">
        <v>3</v>
      </c>
      <c r="D379" s="52" t="s">
        <v>4</v>
      </c>
      <c r="E379" s="52" t="s">
        <v>5</v>
      </c>
      <c r="F379" s="52" t="s">
        <v>5</v>
      </c>
      <c r="G379" s="52" t="s">
        <v>6</v>
      </c>
    </row>
    <row r="380" spans="1:7" x14ac:dyDescent="0.2">
      <c r="A380" s="30" t="s">
        <v>31</v>
      </c>
      <c r="B380" s="47" t="s">
        <v>112</v>
      </c>
      <c r="C380" s="47" t="s">
        <v>113</v>
      </c>
      <c r="D380" s="52" t="s">
        <v>0</v>
      </c>
      <c r="E380" s="131">
        <v>2018</v>
      </c>
      <c r="F380" s="131">
        <v>2017</v>
      </c>
      <c r="G380" s="52" t="s">
        <v>7</v>
      </c>
    </row>
    <row r="381" spans="1:7" x14ac:dyDescent="0.2">
      <c r="A381" s="108" t="s">
        <v>33</v>
      </c>
      <c r="B381" s="110"/>
      <c r="C381" s="110"/>
      <c r="D381" s="111"/>
      <c r="E381" s="112"/>
      <c r="F381" s="112"/>
      <c r="G381" s="113"/>
    </row>
    <row r="382" spans="1:7" x14ac:dyDescent="0.2">
      <c r="A382" s="107" t="s">
        <v>31</v>
      </c>
      <c r="B382" s="118">
        <v>7839</v>
      </c>
      <c r="C382" s="119">
        <v>7445</v>
      </c>
      <c r="D382" s="117">
        <f>IFERROR(((B382/C382)-1)*100,IF(B382+C382&lt;&gt;0,100,0))</f>
        <v>5.2921423774345167</v>
      </c>
      <c r="E382" s="119">
        <v>34907</v>
      </c>
      <c r="F382" s="119">
        <v>23454</v>
      </c>
      <c r="G382" s="117">
        <f>IFERROR(((E382/F382)-1)*100,IF(E382+F382&lt;&gt;0,100,0))</f>
        <v>48.831755777266125</v>
      </c>
    </row>
    <row r="383" spans="1:7" x14ac:dyDescent="0.2">
      <c r="A383" s="107" t="s">
        <v>32</v>
      </c>
      <c r="B383" s="118">
        <v>53105</v>
      </c>
      <c r="C383" s="119">
        <v>48018</v>
      </c>
      <c r="D383" s="117">
        <f t="shared" ref="D383:D385" si="28">IFERROR(((B383/C383)-1)*100,IF(B383+C383&lt;&gt;0,100,0))</f>
        <v>10.593943937690042</v>
      </c>
      <c r="E383" s="119">
        <v>199042</v>
      </c>
      <c r="F383" s="119">
        <v>150294</v>
      </c>
      <c r="G383" s="117">
        <f>IFERROR(((E383/F383)-1)*100,IF(E383+F383&lt;&gt;0,100,0))</f>
        <v>32.435093882656659</v>
      </c>
    </row>
    <row r="384" spans="1:7" x14ac:dyDescent="0.2">
      <c r="A384" s="107" t="s">
        <v>96</v>
      </c>
      <c r="B384" s="118">
        <v>10240526</v>
      </c>
      <c r="C384" s="119">
        <v>12334602</v>
      </c>
      <c r="D384" s="117">
        <f t="shared" si="28"/>
        <v>-16.977248232249408</v>
      </c>
      <c r="E384" s="119">
        <v>40533135</v>
      </c>
      <c r="F384" s="119">
        <v>39034122</v>
      </c>
      <c r="G384" s="117">
        <f>IFERROR(((E384/F384)-1)*100,IF(E384+F384&lt;&gt;0,100,0))</f>
        <v>3.8402631420786149</v>
      </c>
    </row>
    <row r="385" spans="1:7" x14ac:dyDescent="0.2">
      <c r="A385" s="107" t="s">
        <v>97</v>
      </c>
      <c r="B385" s="118">
        <v>117175</v>
      </c>
      <c r="C385" s="119">
        <v>68419</v>
      </c>
      <c r="D385" s="117">
        <f t="shared" si="28"/>
        <v>71.260907057980958</v>
      </c>
      <c r="E385" s="106"/>
      <c r="F385" s="106"/>
      <c r="G385" s="117"/>
    </row>
    <row r="386" spans="1:7" x14ac:dyDescent="0.2">
      <c r="A386" s="107"/>
      <c r="B386" s="105"/>
      <c r="C386" s="105"/>
      <c r="D386" s="114"/>
      <c r="E386" s="109"/>
      <c r="F386" s="115"/>
      <c r="G386" s="114"/>
    </row>
    <row r="387" spans="1:7" x14ac:dyDescent="0.2">
      <c r="A387" s="108" t="s">
        <v>35</v>
      </c>
      <c r="B387" s="110"/>
      <c r="C387" s="110"/>
      <c r="D387" s="116"/>
      <c r="E387" s="116"/>
      <c r="F387" s="116"/>
      <c r="G387" s="116"/>
    </row>
    <row r="388" spans="1:7" x14ac:dyDescent="0.2">
      <c r="A388" s="107" t="s">
        <v>31</v>
      </c>
      <c r="B388" s="118">
        <v>968</v>
      </c>
      <c r="C388" s="119">
        <v>1296</v>
      </c>
      <c r="D388" s="117">
        <f t="shared" ref="D388:D391" si="29">IFERROR(((B388/C388)-1)*100,IF(B388+C388&lt;&gt;0,100,0))</f>
        <v>-25.308641975308642</v>
      </c>
      <c r="E388" s="119">
        <v>3252</v>
      </c>
      <c r="F388" s="119">
        <v>3289</v>
      </c>
      <c r="G388" s="117">
        <f t="shared" ref="G388" si="30">IFERROR(((E388/F388)-1)*100,IF(E388+F388&lt;&gt;0,100,0))</f>
        <v>-1.1249619945272071</v>
      </c>
    </row>
    <row r="389" spans="1:7" x14ac:dyDescent="0.2">
      <c r="A389" s="107" t="s">
        <v>32</v>
      </c>
      <c r="B389" s="118">
        <v>9848</v>
      </c>
      <c r="C389" s="119">
        <v>6866</v>
      </c>
      <c r="D389" s="117">
        <f t="shared" si="29"/>
        <v>43.431401106903579</v>
      </c>
      <c r="E389" s="119">
        <v>30261</v>
      </c>
      <c r="F389" s="119">
        <v>25402</v>
      </c>
      <c r="G389" s="117">
        <f t="shared" ref="G389" si="31">IFERROR(((E389/F389)-1)*100,IF(E389+F389&lt;&gt;0,100,0))</f>
        <v>19.128415085426354</v>
      </c>
    </row>
    <row r="390" spans="1:7" x14ac:dyDescent="0.2">
      <c r="A390" s="107" t="s">
        <v>96</v>
      </c>
      <c r="B390" s="118">
        <v>69932</v>
      </c>
      <c r="C390" s="119">
        <v>250568</v>
      </c>
      <c r="D390" s="117">
        <f t="shared" si="29"/>
        <v>-72.090610133776067</v>
      </c>
      <c r="E390" s="119">
        <v>253701</v>
      </c>
      <c r="F390" s="119">
        <v>560472</v>
      </c>
      <c r="G390" s="117">
        <f t="shared" ref="G390" si="32">IFERROR(((E390/F390)-1)*100,IF(E390+F390&lt;&gt;0,100,0))</f>
        <v>-54.734402432235683</v>
      </c>
    </row>
    <row r="391" spans="1:7" x14ac:dyDescent="0.2">
      <c r="A391" s="107" t="s">
        <v>97</v>
      </c>
      <c r="B391" s="118">
        <v>60873</v>
      </c>
      <c r="C391" s="119">
        <v>42997</v>
      </c>
      <c r="D391" s="117">
        <f t="shared" si="29"/>
        <v>41.574993604204934</v>
      </c>
      <c r="E391" s="106"/>
      <c r="F391" s="106"/>
      <c r="G391" s="117"/>
    </row>
    <row r="392" spans="1:7" x14ac:dyDescent="0.2">
      <c r="A392" s="100"/>
      <c r="B392" s="100"/>
      <c r="C392" s="100"/>
      <c r="D392" s="100"/>
      <c r="E392" s="100"/>
      <c r="F392" s="100"/>
      <c r="G392" s="100"/>
    </row>
    <row r="393" spans="1:7" x14ac:dyDescent="0.2">
      <c r="A393" s="101" t="s">
        <v>44</v>
      </c>
      <c r="B393" s="100"/>
      <c r="C393" s="100"/>
      <c r="D393" s="100"/>
      <c r="E393" s="100"/>
      <c r="F393" s="100"/>
      <c r="G393" s="100"/>
    </row>
    <row r="394" spans="1:7" x14ac:dyDescent="0.2">
      <c r="A394" s="101" t="s">
        <v>61</v>
      </c>
      <c r="B394" s="101"/>
      <c r="C394" s="101"/>
      <c r="D394" s="101"/>
      <c r="E394" s="101"/>
      <c r="F394" s="101"/>
      <c r="G394" s="101"/>
    </row>
    <row r="395" spans="1:7" ht="27" customHeight="1" x14ac:dyDescent="0.2">
      <c r="A395" s="120" t="s">
        <v>89</v>
      </c>
      <c r="B395" s="120"/>
      <c r="C395" s="120"/>
      <c r="D395" s="120"/>
      <c r="E395" s="120"/>
      <c r="F395" s="120"/>
      <c r="G395" s="120"/>
    </row>
    <row r="396" spans="1:7" x14ac:dyDescent="0.2">
      <c r="A396" s="102"/>
      <c r="B396" s="102"/>
      <c r="C396" s="102"/>
      <c r="D396" s="102"/>
      <c r="E396" s="102"/>
      <c r="F396" s="102"/>
      <c r="G396" s="102"/>
    </row>
    <row r="397" spans="1:7" x14ac:dyDescent="0.2">
      <c r="A397" s="101" t="s">
        <v>62</v>
      </c>
      <c r="B397" s="101"/>
      <c r="C397" s="101"/>
      <c r="D397" s="101"/>
      <c r="E397" s="101"/>
      <c r="F397" s="101"/>
      <c r="G397" s="101"/>
    </row>
    <row r="398" spans="1:7" x14ac:dyDescent="0.2">
      <c r="A398" s="102" t="s">
        <v>90</v>
      </c>
      <c r="B398" s="102"/>
      <c r="C398" s="102"/>
      <c r="D398" s="102"/>
      <c r="E398" s="102"/>
      <c r="F398" s="102"/>
      <c r="G398" s="102"/>
    </row>
    <row r="399" spans="1:7" x14ac:dyDescent="0.2">
      <c r="A399" s="102"/>
      <c r="B399" s="102"/>
      <c r="C399" s="102"/>
      <c r="D399" s="102"/>
      <c r="E399" s="102"/>
      <c r="F399" s="102"/>
      <c r="G399" s="102"/>
    </row>
    <row r="400" spans="1:7" x14ac:dyDescent="0.2">
      <c r="A400" s="102" t="s">
        <v>84</v>
      </c>
      <c r="B400" s="102"/>
      <c r="C400" s="102"/>
      <c r="D400" s="102"/>
      <c r="E400" s="102"/>
      <c r="F400" s="102"/>
      <c r="G400" s="102"/>
    </row>
    <row r="401" spans="1:7" x14ac:dyDescent="0.2">
      <c r="A401" s="102" t="s">
        <v>85</v>
      </c>
      <c r="B401" s="102"/>
      <c r="C401" s="102"/>
      <c r="D401" s="102"/>
      <c r="E401" s="102"/>
      <c r="F401" s="102"/>
      <c r="G401" s="102"/>
    </row>
    <row r="402" spans="1:7" x14ac:dyDescent="0.2">
      <c r="A402" s="102" t="s">
        <v>86</v>
      </c>
      <c r="B402" s="102"/>
      <c r="C402" s="102"/>
      <c r="D402" s="102"/>
      <c r="E402" s="102"/>
      <c r="F402" s="102"/>
      <c r="G402" s="102"/>
    </row>
    <row r="403" spans="1:7" x14ac:dyDescent="0.2">
      <c r="A403" s="36"/>
      <c r="B403" s="36"/>
      <c r="C403" s="35"/>
      <c r="D403" s="35"/>
      <c r="E403" s="35"/>
      <c r="F403" s="35"/>
      <c r="G403" s="35"/>
    </row>
  </sheetData>
  <mergeCells count="13">
    <mergeCell ref="A2:G2"/>
    <mergeCell ref="A3:G3"/>
    <mergeCell ref="A6:G6"/>
    <mergeCell ref="A27:G27"/>
    <mergeCell ref="A91:G91"/>
    <mergeCell ref="A63:G63"/>
    <mergeCell ref="A61:G61"/>
    <mergeCell ref="A58:G58"/>
    <mergeCell ref="A395:G395"/>
    <mergeCell ref="A376:G376"/>
    <mergeCell ref="A113:G113"/>
    <mergeCell ref="A162:G162"/>
    <mergeCell ref="A291:G291"/>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6" manualBreakCount="6">
    <brk id="62" max="6" man="1"/>
    <brk id="112" max="6" man="1"/>
    <brk id="161" max="6" man="1"/>
    <brk id="227" max="16383" man="1"/>
    <brk id="290" max="6" man="1"/>
    <brk id="375"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2018-01-29T06:00:00+00:00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12ADDF00-62FD-45A3-B75A-8B867382C8C4}"/>
</file>

<file path=customXml/itemProps2.xml><?xml version="1.0" encoding="utf-8"?>
<ds:datastoreItem xmlns:ds="http://schemas.openxmlformats.org/officeDocument/2006/customXml" ds:itemID="{4F59317E-32C1-4D79-8EFB-265A6D828EC5}"/>
</file>

<file path=customXml/itemProps3.xml><?xml version="1.0" encoding="utf-8"?>
<ds:datastoreItem xmlns:ds="http://schemas.openxmlformats.org/officeDocument/2006/customXml" ds:itemID="{F6FDACB9-7125-4DE0-81E7-607FC0D563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2018-01-29T06:26:58Z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