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20250" windowHeight="11055"/>
  </bookViews>
  <sheets>
    <sheet name="Sheet1" sheetId="1" r:id="rId1"/>
  </sheets>
  <definedNames>
    <definedName name="_xlnm.Print_Area" localSheetId="0">Sheet1!$A$1:$G$407</definedName>
  </definedNames>
  <calcPr calcId="145621"/>
</workbook>
</file>

<file path=xl/calcChain.xml><?xml version="1.0" encoding="utf-8"?>
<calcChain xmlns="http://schemas.openxmlformats.org/spreadsheetml/2006/main">
  <c r="C293" i="1" l="1"/>
  <c r="B293" i="1"/>
  <c r="D292" i="1"/>
  <c r="D291" i="1"/>
  <c r="D290" i="1"/>
  <c r="D289" i="1"/>
  <c r="D288" i="1"/>
  <c r="D287" i="1"/>
  <c r="F261" i="1"/>
  <c r="E261" i="1"/>
  <c r="C261" i="1"/>
  <c r="B261" i="1"/>
  <c r="G260" i="1"/>
  <c r="D260" i="1"/>
  <c r="G259" i="1"/>
  <c r="D259" i="1"/>
  <c r="G258" i="1"/>
  <c r="D258" i="1"/>
  <c r="G257" i="1"/>
  <c r="D257" i="1"/>
  <c r="G256" i="1"/>
  <c r="D256" i="1"/>
  <c r="G255" i="1"/>
  <c r="D255" i="1"/>
  <c r="F229" i="1"/>
  <c r="E229" i="1"/>
  <c r="C229" i="1"/>
  <c r="B229" i="1"/>
  <c r="G228" i="1"/>
  <c r="D228" i="1"/>
  <c r="G227" i="1"/>
  <c r="D227" i="1"/>
  <c r="G226" i="1"/>
  <c r="D226" i="1"/>
  <c r="G225" i="1"/>
  <c r="D225" i="1"/>
  <c r="G224" i="1"/>
  <c r="D224" i="1"/>
  <c r="G223" i="1"/>
  <c r="D223" i="1"/>
  <c r="F197" i="1"/>
  <c r="E197" i="1"/>
  <c r="C197" i="1"/>
  <c r="B197" i="1"/>
  <c r="G196" i="1"/>
  <c r="D196" i="1"/>
  <c r="G195" i="1"/>
  <c r="D195" i="1"/>
  <c r="G194" i="1"/>
  <c r="D194" i="1"/>
  <c r="G193" i="1"/>
  <c r="D193" i="1"/>
  <c r="G192" i="1"/>
  <c r="D192" i="1"/>
  <c r="G191" i="1"/>
  <c r="D191" i="1"/>
  <c r="C284" i="1"/>
  <c r="B284" i="1"/>
  <c r="D283" i="1"/>
  <c r="D282" i="1"/>
  <c r="D281" i="1"/>
  <c r="D280" i="1"/>
  <c r="D279" i="1"/>
  <c r="D278" i="1"/>
  <c r="D277" i="1"/>
  <c r="D276" i="1"/>
  <c r="D275" i="1"/>
  <c r="D274" i="1"/>
  <c r="D273" i="1"/>
  <c r="D272" i="1"/>
  <c r="D271" i="1"/>
  <c r="D270" i="1"/>
  <c r="D269" i="1"/>
  <c r="D268" i="1"/>
  <c r="D267" i="1"/>
  <c r="D266" i="1"/>
  <c r="D265" i="1"/>
  <c r="D264" i="1"/>
  <c r="F252" i="1"/>
  <c r="E252" i="1"/>
  <c r="C252" i="1"/>
  <c r="B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G237" i="1"/>
  <c r="D237" i="1"/>
  <c r="G236" i="1"/>
  <c r="D236" i="1"/>
  <c r="G235" i="1"/>
  <c r="D235" i="1"/>
  <c r="G234" i="1"/>
  <c r="D234" i="1"/>
  <c r="G233" i="1"/>
  <c r="D233" i="1"/>
  <c r="G232" i="1"/>
  <c r="D232" i="1"/>
  <c r="F220" i="1"/>
  <c r="E220" i="1"/>
  <c r="C220" i="1"/>
  <c r="B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G202" i="1"/>
  <c r="D202" i="1"/>
  <c r="G201" i="1"/>
  <c r="D201" i="1"/>
  <c r="G200" i="1"/>
  <c r="D200" i="1"/>
  <c r="F188" i="1"/>
  <c r="E188" i="1"/>
  <c r="C188" i="1"/>
  <c r="B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392" i="1" l="1"/>
  <c r="G393" i="1"/>
  <c r="G394" i="1"/>
  <c r="D395" i="1"/>
  <c r="D394" i="1"/>
  <c r="D393" i="1"/>
  <c r="D392" i="1"/>
  <c r="G388" i="1"/>
  <c r="G387" i="1"/>
  <c r="G386" i="1"/>
  <c r="D387" i="1"/>
  <c r="D388" i="1"/>
  <c r="D389" i="1"/>
  <c r="D386" i="1"/>
  <c r="D375" i="1"/>
  <c r="D374" i="1"/>
  <c r="G355" i="1"/>
  <c r="D355" i="1"/>
  <c r="G354" i="1"/>
  <c r="D354" i="1"/>
  <c r="G335" i="1"/>
  <c r="D335" i="1"/>
  <c r="G334" i="1"/>
  <c r="D334" i="1"/>
  <c r="G316" i="1"/>
  <c r="D316" i="1"/>
  <c r="G312" i="1"/>
  <c r="D312" i="1"/>
  <c r="D366" i="1"/>
  <c r="D365" i="1"/>
  <c r="G346" i="1"/>
  <c r="D346" i="1"/>
  <c r="G345" i="1"/>
  <c r="D345" i="1"/>
  <c r="G326" i="1"/>
  <c r="D326" i="1"/>
  <c r="G325" i="1"/>
  <c r="D325" i="1"/>
  <c r="G307" i="1"/>
  <c r="D307" i="1"/>
  <c r="F309" i="1"/>
  <c r="E309" i="1"/>
  <c r="C309" i="1"/>
  <c r="B309" i="1"/>
  <c r="G301" i="1"/>
  <c r="D301" i="1"/>
  <c r="F127" i="1" l="1"/>
  <c r="E127" i="1"/>
  <c r="C127" i="1"/>
  <c r="B127" i="1"/>
  <c r="B138" i="1"/>
  <c r="C138" i="1"/>
  <c r="E138" i="1"/>
  <c r="F138" i="1"/>
  <c r="E149" i="1"/>
  <c r="F149" i="1"/>
  <c r="G149" i="1" s="1"/>
  <c r="C149" i="1"/>
  <c r="B149" i="1"/>
  <c r="C160" i="1"/>
  <c r="B160" i="1"/>
  <c r="C378" i="1"/>
  <c r="B378" i="1"/>
  <c r="C369" i="1"/>
  <c r="B369" i="1"/>
  <c r="B358" i="1"/>
  <c r="C358" i="1"/>
  <c r="E358" i="1"/>
  <c r="F358" i="1"/>
  <c r="G358" i="1" s="1"/>
  <c r="F349" i="1"/>
  <c r="E349" i="1"/>
  <c r="C349" i="1"/>
  <c r="B349" i="1"/>
  <c r="F338" i="1"/>
  <c r="E338" i="1"/>
  <c r="C338" i="1"/>
  <c r="B338" i="1"/>
  <c r="F329" i="1"/>
  <c r="E329" i="1"/>
  <c r="C329" i="1"/>
  <c r="B329" i="1"/>
  <c r="F318" i="1"/>
  <c r="E318" i="1"/>
  <c r="C318" i="1"/>
  <c r="B318" i="1"/>
  <c r="G357" i="1"/>
  <c r="G356" i="1"/>
  <c r="G353" i="1"/>
  <c r="G352" i="1"/>
  <c r="G348" i="1"/>
  <c r="G347" i="1"/>
  <c r="G344" i="1"/>
  <c r="G343" i="1"/>
  <c r="G342" i="1"/>
  <c r="G341" i="1"/>
  <c r="G337" i="1"/>
  <c r="G336" i="1"/>
  <c r="G333" i="1"/>
  <c r="G332" i="1"/>
  <c r="G328" i="1"/>
  <c r="G327" i="1"/>
  <c r="G324" i="1"/>
  <c r="G323" i="1"/>
  <c r="G322" i="1"/>
  <c r="G321" i="1"/>
  <c r="G317" i="1"/>
  <c r="G315" i="1"/>
  <c r="G314" i="1"/>
  <c r="G313" i="1"/>
  <c r="G309" i="1"/>
  <c r="G308" i="1"/>
  <c r="G306" i="1"/>
  <c r="G305" i="1"/>
  <c r="G304" i="1"/>
  <c r="G303" i="1"/>
  <c r="G302"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377" i="1"/>
  <c r="D376" i="1"/>
  <c r="D373" i="1"/>
  <c r="D372" i="1"/>
  <c r="D368" i="1"/>
  <c r="D367" i="1"/>
  <c r="D364" i="1"/>
  <c r="D363" i="1"/>
  <c r="D362" i="1"/>
  <c r="D361" i="1"/>
  <c r="D356" i="1"/>
  <c r="D336" i="1"/>
  <c r="D347" i="1"/>
  <c r="D344" i="1"/>
  <c r="D327" i="1"/>
  <c r="D324" i="1"/>
  <c r="D357" i="1"/>
  <c r="D353" i="1"/>
  <c r="D352" i="1"/>
  <c r="D348" i="1"/>
  <c r="D343" i="1"/>
  <c r="D342" i="1"/>
  <c r="D341" i="1"/>
  <c r="D337" i="1"/>
  <c r="D333" i="1"/>
  <c r="D332" i="1"/>
  <c r="D328" i="1"/>
  <c r="D323" i="1"/>
  <c r="D322" i="1"/>
  <c r="D321" i="1"/>
  <c r="D306" i="1"/>
  <c r="D313" i="1"/>
  <c r="D314" i="1"/>
  <c r="D315" i="1"/>
  <c r="D317" i="1"/>
  <c r="D308" i="1"/>
  <c r="D305" i="1"/>
  <c r="D304" i="1"/>
  <c r="D303" i="1"/>
  <c r="D302"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D77" i="1"/>
  <c r="G77" i="1"/>
  <c r="G71" i="1"/>
  <c r="G329" i="1"/>
  <c r="G349" i="1"/>
  <c r="G138" i="1"/>
  <c r="G338" i="1"/>
  <c r="D88" i="1"/>
  <c r="G122" i="1"/>
  <c r="G133" i="1"/>
  <c r="G188" i="1"/>
  <c r="G197" i="1"/>
  <c r="G220" i="1"/>
  <c r="G229" i="1"/>
  <c r="G252" i="1"/>
  <c r="G261" i="1"/>
  <c r="G87" i="1"/>
  <c r="G86" i="1"/>
  <c r="G83" i="1"/>
  <c r="G144" i="1"/>
  <c r="D83" i="1"/>
  <c r="D71" i="1"/>
  <c r="D86" i="1"/>
  <c r="E89" i="1"/>
  <c r="G89" i="1" s="1"/>
  <c r="G127" i="1"/>
  <c r="G318" i="1"/>
  <c r="D87" i="1"/>
  <c r="D89" i="1"/>
  <c r="D293" i="1"/>
  <c r="D378" i="1"/>
  <c r="D369" i="1"/>
  <c r="D160" i="1"/>
  <c r="D358" i="1"/>
  <c r="D349" i="1"/>
  <c r="D329" i="1"/>
  <c r="D122" i="1"/>
  <c r="D149" i="1"/>
  <c r="D155" i="1"/>
  <c r="D197" i="1"/>
  <c r="D220" i="1"/>
  <c r="D229" i="1"/>
  <c r="D252" i="1"/>
  <c r="D261" i="1"/>
  <c r="D284" i="1"/>
  <c r="D318" i="1"/>
  <c r="D127" i="1"/>
  <c r="D133" i="1"/>
  <c r="D144" i="1"/>
  <c r="D188" i="1"/>
  <c r="D309" i="1"/>
  <c r="D338" i="1"/>
  <c r="D138" i="1"/>
</calcChain>
</file>

<file path=xl/sharedStrings.xml><?xml version="1.0" encoding="utf-8"?>
<sst xmlns="http://schemas.openxmlformats.org/spreadsheetml/2006/main" count="500" uniqueCount="135">
  <si>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</si>
  <si>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</si>
  <si>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</si>
  <si>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</si>
  <si>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</si>
  <si>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</si>
  <si>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</si>
  <si>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</si>
  <si>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</si>
  <si>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</si>
  <si>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</si>
  <si>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</si>
  <si>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</si>
  <si>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</si>
  <si>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</si>
  <si>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</si>
  <si>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</si>
  <si>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</si>
  <si>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</si>
  <si>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</si>
  <si>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</si>
  <si>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</si>
  <si>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</si>
  <si>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</si>
  <si>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</si>
  <si>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</si>
  <si>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</si>
  <si>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</si>
  <si>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</si>
  <si>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</si>
  <si>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</si>
  <si>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</si>
  <si>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</si>
  <si>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</si>
  <si>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</si>
  <si>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</si>
  <si>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</si>
  <si>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</si>
  <si>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</si>
  <si>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</si>
  <si>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</si>
  <si>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</si>
  <si>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</si>
  <si>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</si>
  <si>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</si>
  <si>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</si>
  <si>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</si>
  <si>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</si>
  <si>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</si>
  <si>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</si>
  <si>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</si>
  <si>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</si>
  <si>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</si>
  <si>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</si>
  <si>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</si>
  <si>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</si>
  <si>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</si>
  <si>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</si>
  <si>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</si>
  <si>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</si>
  <si>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</si>
  <si>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</si>
  <si>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</si>
  <si>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</si>
  <si>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</si>
  <si>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</si>
  <si>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</si>
  <si>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</si>
  <si>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</si>
  <si>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</si>
  <si>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</si>
  <si>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</si>
  <si>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</si>
  <si>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</si>
  <si>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</si>
  <si>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</si>
  <si>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</si>
  <si>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</si>
  <si>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</si>
  <si>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</si>
  <si>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</si>
  <si>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</si>
  <si>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</si>
  <si>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</si>
  <si>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</si>
  <si>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</si>
  <si>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</si>
  <si>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</si>
  <si>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</si>
  <si>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</si>
  <si>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</si>
  <si>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</si>
  <si>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</si>
  <si>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</si>
  <si>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</si>
  <si>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</si>
  <si>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</si>
  <si>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</si>
  <si>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</si>
  <si>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</si>
  <si>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</si>
  <si>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</si>
  <si>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</si>
  <si>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</si>
  <si>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</si>
  <si>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</si>
  <si>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</si>
  <si>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</si>
  <si>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</si>
  <si>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</si>
  <si>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</si>
  <si>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9 February 2018</t>
  </si>
  <si>
    <t>09.02.2018</t>
  </si>
  <si>
    <t>10.02.2017</t>
  </si>
  <si>
    <t>Andyday Cr/r Cnh</t>
  </si>
  <si>
    <t>Any Day Expiry Daad Aud</t>
  </si>
  <si>
    <t>Any Day Expiry Daeu Eur</t>
  </si>
  <si>
    <t>Any Day Expiry Dagb Gbp</t>
  </si>
  <si>
    <t>Any Day Expiry Daus Usd</t>
  </si>
  <si>
    <t>Aud</t>
  </si>
  <si>
    <t>Cad</t>
  </si>
  <si>
    <t>Chf</t>
  </si>
  <si>
    <t>Cnh</t>
  </si>
  <si>
    <t>Eur</t>
  </si>
  <si>
    <t>Gbp</t>
  </si>
  <si>
    <t>Gbp / Usd</t>
  </si>
  <si>
    <t>Hkd</t>
  </si>
  <si>
    <t>Jpy</t>
  </si>
  <si>
    <t>Kes</t>
  </si>
  <si>
    <t>Nzd</t>
  </si>
  <si>
    <t>Sgd</t>
  </si>
  <si>
    <t>Try</t>
  </si>
  <si>
    <t>Usd</t>
  </si>
  <si>
    <t>Usd / Eur</t>
  </si>
  <si>
    <t>Rand/jpy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</si>
</sst>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07"/>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2000470</v>
      </c>
      <c r="C11" s="70">
        <v>1451640</v>
      </c>
      <c r="D11" s="104">
        <f>IFERROR(((B11/C11)-1)*100,IF(B11+C11&lt;&gt;0,100,0))</f>
        <v>37.807583147336807</v>
      </c>
      <c r="E11" s="70">
        <v>8019743</v>
      </c>
      <c r="F11" s="70">
        <v>7917943</v>
      </c>
      <c r="G11" s="104">
        <f>IFERROR(((E11/F11)-1)*100,IF(E11+F11&lt;&gt;0,100,0))</f>
        <v>1.285687456956941</v>
      </c>
    </row>
    <row r="12" spans="1:7" s="16" customFormat="1" ht="12" x14ac:dyDescent="0.2">
      <c r="A12" s="67" t="s">
        <v>9</v>
      </c>
      <c r="B12" s="70">
        <v>2240409.1310000001</v>
      </c>
      <c r="C12" s="70">
        <v>1724862.4029999999</v>
      </c>
      <c r="D12" s="104">
        <f>IFERROR(((B12/C12)-1)*100,IF(B12+C12&lt;&gt;0,100,0))</f>
        <v>29.889150989860159</v>
      </c>
      <c r="E12" s="70">
        <v>10031076.361</v>
      </c>
      <c r="F12" s="70">
        <v>8368661.2189999996</v>
      </c>
      <c r="G12" s="104">
        <f>IFERROR(((E12/F12)-1)*100,IF(E12+F12&lt;&gt;0,100,0))</f>
        <v>19.864768073365124</v>
      </c>
    </row>
    <row r="13" spans="1:7" s="16" customFormat="1" ht="12" x14ac:dyDescent="0.2">
      <c r="A13" s="67" t="s">
        <v>10</v>
      </c>
      <c r="B13" s="70">
        <v>155683686.97817901</v>
      </c>
      <c r="C13" s="70">
        <v>98189878.758925602</v>
      </c>
      <c r="D13" s="104">
        <f>IFERROR(((B13/C13)-1)*100,IF(B13+C13&lt;&gt;0,100,0))</f>
        <v>58.55370120214873</v>
      </c>
      <c r="E13" s="70">
        <v>723472288.50167894</v>
      </c>
      <c r="F13" s="70">
        <v>550402481.24091697</v>
      </c>
      <c r="G13" s="104">
        <f>IFERROR(((E13/F13)-1)*100,IF(E13+F13&lt;&gt;0,100,0))</f>
        <v>31.444227299005846</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2110</v>
      </c>
      <c r="C16" s="70">
        <v>658</v>
      </c>
      <c r="D16" s="104">
        <f>IFERROR(((B16/C16)-1)*100,IF(B16+C16&lt;&gt;0,100,0))</f>
        <v>220.66869300911853</v>
      </c>
      <c r="E16" s="70">
        <v>9876</v>
      </c>
      <c r="F16" s="70">
        <v>3717</v>
      </c>
      <c r="G16" s="104">
        <f>IFERROR(((E16/F16)-1)*100,IF(E16+F16&lt;&gt;0,100,0))</f>
        <v>165.69814366424538</v>
      </c>
    </row>
    <row r="17" spans="1:7" s="16" customFormat="1" ht="12" x14ac:dyDescent="0.2">
      <c r="A17" s="67" t="s">
        <v>9</v>
      </c>
      <c r="B17" s="70">
        <v>224551.861</v>
      </c>
      <c r="C17" s="70">
        <v>129982.359</v>
      </c>
      <c r="D17" s="104">
        <f>IFERROR(((B17/C17)-1)*100,IF(B17+C17&lt;&gt;0,100,0))</f>
        <v>72.755643710082225</v>
      </c>
      <c r="E17" s="70">
        <v>827860.74800000002</v>
      </c>
      <c r="F17" s="70">
        <v>886176.44</v>
      </c>
      <c r="G17" s="104">
        <f>IFERROR(((E17/F17)-1)*100,IF(E17+F17&lt;&gt;0,100,0))</f>
        <v>-6.5805960718161138</v>
      </c>
    </row>
    <row r="18" spans="1:7" s="16" customFormat="1" ht="12" x14ac:dyDescent="0.2">
      <c r="A18" s="67" t="s">
        <v>10</v>
      </c>
      <c r="B18" s="70">
        <v>10752568.642414199</v>
      </c>
      <c r="C18" s="70">
        <v>5541578.05897565</v>
      </c>
      <c r="D18" s="104">
        <f>IFERROR(((B18/C18)-1)*100,IF(B18+C18&lt;&gt;0,100,0))</f>
        <v>94.034416333779674</v>
      </c>
      <c r="E18" s="70">
        <v>48867582.089179002</v>
      </c>
      <c r="F18" s="70">
        <v>35332227.737422697</v>
      </c>
      <c r="G18" s="104">
        <f>IFERROR(((E18/F18)-1)*100,IF(E18+F18&lt;&gt;0,100,0))</f>
        <v>38.30880535568415</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31765401.521469999</v>
      </c>
      <c r="C24" s="69">
        <v>16165848.59739</v>
      </c>
      <c r="D24" s="68">
        <f>B24-C24</f>
        <v>15599552.924079999</v>
      </c>
      <c r="E24" s="70">
        <v>166567913.31088999</v>
      </c>
      <c r="F24" s="70">
        <v>88535047.168290004</v>
      </c>
      <c r="G24" s="68">
        <f>E24-F24</f>
        <v>78032866.142599985</v>
      </c>
    </row>
    <row r="25" spans="1:7" s="16" customFormat="1" ht="12" x14ac:dyDescent="0.2">
      <c r="A25" s="71" t="s">
        <v>15</v>
      </c>
      <c r="B25" s="69">
        <v>28104620.108720001</v>
      </c>
      <c r="C25" s="69">
        <v>19296462.789930001</v>
      </c>
      <c r="D25" s="68">
        <f>B25-C25</f>
        <v>8808157.3187899999</v>
      </c>
      <c r="E25" s="70">
        <v>149811984.43513</v>
      </c>
      <c r="F25" s="70">
        <v>110589794.47944</v>
      </c>
      <c r="G25" s="68">
        <f>E25-F25</f>
        <v>39222189.955689996</v>
      </c>
    </row>
    <row r="26" spans="1:7" s="28" customFormat="1" ht="12" x14ac:dyDescent="0.2">
      <c r="A26" s="72" t="s">
        <v>16</v>
      </c>
      <c r="B26" s="73">
        <f>B24-B25</f>
        <v>3660781.4127499983</v>
      </c>
      <c r="C26" s="73">
        <f>C24-C25</f>
        <v>-3130614.1925400011</v>
      </c>
      <c r="D26" s="73"/>
      <c r="E26" s="73">
        <f>E24-E25</f>
        <v>16755928.875759989</v>
      </c>
      <c r="F26" s="73">
        <f>F24-F25</f>
        <v>-22054747.311149999</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55902.617991059997</v>
      </c>
      <c r="C33" s="132">
        <v>52687.294362100001</v>
      </c>
      <c r="D33" s="104">
        <f t="shared" ref="D33:D42" si="0">IFERROR(((B33/C33)-1)*100,IF(B33+C33&lt;&gt;0,100,0))</f>
        <v>6.10265466824369</v>
      </c>
      <c r="E33" s="67"/>
      <c r="F33" s="132">
        <v>58656.82</v>
      </c>
      <c r="G33" s="132">
        <v>55090.23</v>
      </c>
    </row>
    <row r="34" spans="1:7" s="16" customFormat="1" ht="12" x14ac:dyDescent="0.2">
      <c r="A34" s="67" t="s">
        <v>23</v>
      </c>
      <c r="B34" s="132">
        <v>75978.928852380006</v>
      </c>
      <c r="C34" s="132">
        <v>78672.323895399997</v>
      </c>
      <c r="D34" s="104">
        <f t="shared" si="0"/>
        <v>-3.4235610563646657</v>
      </c>
      <c r="E34" s="67"/>
      <c r="F34" s="132">
        <v>78241.39</v>
      </c>
      <c r="G34" s="132">
        <v>74018.31</v>
      </c>
    </row>
    <row r="35" spans="1:7" s="16" customFormat="1" ht="12" x14ac:dyDescent="0.2">
      <c r="A35" s="67" t="s">
        <v>24</v>
      </c>
      <c r="B35" s="132">
        <v>58701.472908049996</v>
      </c>
      <c r="C35" s="132">
        <v>64003.65018158</v>
      </c>
      <c r="D35" s="104">
        <f t="shared" si="0"/>
        <v>-8.2841795092742245</v>
      </c>
      <c r="E35" s="67"/>
      <c r="F35" s="132">
        <v>59687.98</v>
      </c>
      <c r="G35" s="132">
        <v>57103.86</v>
      </c>
    </row>
    <row r="36" spans="1:7" s="16" customFormat="1" ht="12" x14ac:dyDescent="0.2">
      <c r="A36" s="67" t="s">
        <v>25</v>
      </c>
      <c r="B36" s="132">
        <v>49287.448585819999</v>
      </c>
      <c r="C36" s="132">
        <v>45756.809684690001</v>
      </c>
      <c r="D36" s="104">
        <f t="shared" si="0"/>
        <v>7.7160949932034484</v>
      </c>
      <c r="E36" s="67"/>
      <c r="F36" s="132">
        <v>51908.17</v>
      </c>
      <c r="G36" s="132">
        <v>48628.54</v>
      </c>
    </row>
    <row r="37" spans="1:7" s="16" customFormat="1" ht="12" x14ac:dyDescent="0.2">
      <c r="A37" s="67" t="s">
        <v>83</v>
      </c>
      <c r="B37" s="132">
        <v>34986.78979047</v>
      </c>
      <c r="C37" s="132">
        <v>34433.602817539999</v>
      </c>
      <c r="D37" s="104">
        <f t="shared" si="0"/>
        <v>1.6065323627657557</v>
      </c>
      <c r="E37" s="67"/>
      <c r="F37" s="132">
        <v>37429.160000000003</v>
      </c>
      <c r="G37" s="132">
        <v>34684.589999999997</v>
      </c>
    </row>
    <row r="38" spans="1:7" s="16" customFormat="1" ht="12" x14ac:dyDescent="0.2">
      <c r="A38" s="67" t="s">
        <v>26</v>
      </c>
      <c r="B38" s="132">
        <v>72761.114815880006</v>
      </c>
      <c r="C38" s="132">
        <v>67255.238959780007</v>
      </c>
      <c r="D38" s="104">
        <f t="shared" si="0"/>
        <v>8.186538240378006</v>
      </c>
      <c r="E38" s="67"/>
      <c r="F38" s="132">
        <v>77451.600000000006</v>
      </c>
      <c r="G38" s="132">
        <v>72147.94</v>
      </c>
    </row>
    <row r="39" spans="1:7" s="16" customFormat="1" ht="12" x14ac:dyDescent="0.2">
      <c r="A39" s="67" t="s">
        <v>27</v>
      </c>
      <c r="B39" s="132">
        <v>17303.032047659999</v>
      </c>
      <c r="C39" s="132">
        <v>15037.661816010001</v>
      </c>
      <c r="D39" s="104">
        <f t="shared" si="0"/>
        <v>15.06464408740824</v>
      </c>
      <c r="E39" s="67"/>
      <c r="F39" s="132">
        <v>17582.419999999998</v>
      </c>
      <c r="G39" s="132">
        <v>16159.1</v>
      </c>
    </row>
    <row r="40" spans="1:7" s="16" customFormat="1" ht="12" x14ac:dyDescent="0.2">
      <c r="A40" s="67" t="s">
        <v>28</v>
      </c>
      <c r="B40" s="132">
        <v>78090.284397340001</v>
      </c>
      <c r="C40" s="132">
        <v>70877.976529609994</v>
      </c>
      <c r="D40" s="104">
        <f t="shared" si="0"/>
        <v>10.175668410506876</v>
      </c>
      <c r="E40" s="67"/>
      <c r="F40" s="132">
        <v>81943.23</v>
      </c>
      <c r="G40" s="132">
        <v>76436.42</v>
      </c>
    </row>
    <row r="41" spans="1:7" s="16" customFormat="1" ht="12" x14ac:dyDescent="0.2">
      <c r="A41" s="67" t="s">
        <v>29</v>
      </c>
      <c r="B41" s="132">
        <v>1131.8879054399999</v>
      </c>
      <c r="C41" s="132">
        <v>1536.52811178</v>
      </c>
      <c r="D41" s="104">
        <f t="shared" si="0"/>
        <v>-26.334708960921137</v>
      </c>
      <c r="E41" s="67"/>
      <c r="F41" s="132">
        <v>1228.8900000000001</v>
      </c>
      <c r="G41" s="132">
        <v>1113.55</v>
      </c>
    </row>
    <row r="42" spans="1:7" s="16" customFormat="1" ht="12" x14ac:dyDescent="0.2">
      <c r="A42" s="67" t="s">
        <v>82</v>
      </c>
      <c r="B42" s="132">
        <v>1123.07428293</v>
      </c>
      <c r="C42" s="132">
        <v>1390.8408246500001</v>
      </c>
      <c r="D42" s="104">
        <f t="shared" si="0"/>
        <v>-19.252134174835035</v>
      </c>
      <c r="E42" s="67"/>
      <c r="F42" s="132">
        <v>1150.97</v>
      </c>
      <c r="G42" s="132">
        <v>1117.27</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14441.9681186129</v>
      </c>
      <c r="D48" s="75"/>
      <c r="E48" s="133">
        <v>13798.480518286</v>
      </c>
      <c r="F48" s="75"/>
      <c r="G48" s="104">
        <f>IFERROR(((C48/E48)-1)*100,IF(C48+E48&lt;&gt;0,100,0))</f>
        <v>4.663467107658259</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2530</v>
      </c>
      <c r="D54" s="78"/>
      <c r="E54" s="134">
        <v>1670676</v>
      </c>
      <c r="F54" s="134">
        <v>304808919.94234198</v>
      </c>
      <c r="G54" s="134">
        <v>15855162</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5909</v>
      </c>
      <c r="C68" s="69">
        <v>4088</v>
      </c>
      <c r="D68" s="104">
        <f>IFERROR(((B68/C68)-1)*100,IF(B68+C68&lt;&gt;0,100,0))</f>
        <v>44.545009784735811</v>
      </c>
      <c r="E68" s="69">
        <v>33866</v>
      </c>
      <c r="F68" s="69">
        <v>29796</v>
      </c>
      <c r="G68" s="104">
        <f>IFERROR(((E68/F68)-1)*100,IF(E68+F68&lt;&gt;0,100,0))</f>
        <v>13.659551617666811</v>
      </c>
    </row>
    <row r="69" spans="1:7" s="16" customFormat="1" ht="12" x14ac:dyDescent="0.2">
      <c r="A69" s="82" t="s">
        <v>54</v>
      </c>
      <c r="B69" s="70">
        <v>193717525.16800001</v>
      </c>
      <c r="C69" s="69">
        <v>115030731.367</v>
      </c>
      <c r="D69" s="104">
        <f>IFERROR(((B69/C69)-1)*100,IF(B69+C69&lt;&gt;0,100,0))</f>
        <v>68.405019133498854</v>
      </c>
      <c r="E69" s="69">
        <v>1173334893.743</v>
      </c>
      <c r="F69" s="69">
        <v>777192076.14499998</v>
      </c>
      <c r="G69" s="104">
        <f>IFERROR(((E69/F69)-1)*100,IF(E69+F69&lt;&gt;0,100,0))</f>
        <v>50.971031455046912</v>
      </c>
    </row>
    <row r="70" spans="1:7" s="65" customFormat="1" ht="12" x14ac:dyDescent="0.2">
      <c r="A70" s="82" t="s">
        <v>55</v>
      </c>
      <c r="B70" s="70">
        <v>198915842.10769001</v>
      </c>
      <c r="C70" s="69">
        <v>120922371.66922</v>
      </c>
      <c r="D70" s="104">
        <f>IFERROR(((B70/C70)-1)*100,IF(B70+C70&lt;&gt;0,100,0))</f>
        <v>64.498793202484578</v>
      </c>
      <c r="E70" s="69">
        <v>1201776946.2109699</v>
      </c>
      <c r="F70" s="69">
        <v>824076967.91576898</v>
      </c>
      <c r="G70" s="104">
        <f>IFERROR(((E70/F70)-1)*100,IF(E70+F70&lt;&gt;0,100,0))</f>
        <v>45.833094844340636</v>
      </c>
    </row>
    <row r="71" spans="1:7" s="16" customFormat="1" ht="12" x14ac:dyDescent="0.2">
      <c r="A71" s="82" t="s">
        <v>105</v>
      </c>
      <c r="B71" s="104">
        <f>IFERROR(B69/B68/1000,)</f>
        <v>32.783470158740904</v>
      </c>
      <c r="C71" s="104">
        <f>IFERROR(C69/C68/1000,)</f>
        <v>28.138632917563601</v>
      </c>
      <c r="D71" s="104">
        <f>IFERROR(((B71/C71)-1)*100,IF(B71+C71&lt;&gt;0,100,0))</f>
        <v>16.50697549801037</v>
      </c>
      <c r="E71" s="104">
        <f>IFERROR(E69/E68/1000,)</f>
        <v>34.646397382123666</v>
      </c>
      <c r="F71" s="104">
        <f>IFERROR(F69/F68/1000,)</f>
        <v>26.083772189052223</v>
      </c>
      <c r="G71" s="104">
        <f>IFERROR(((E71/F71)-1)*100,IF(E71+F71&lt;&gt;0,100,0))</f>
        <v>32.827403686132925</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3603</v>
      </c>
      <c r="C74" s="69">
        <v>3395</v>
      </c>
      <c r="D74" s="104">
        <f>IFERROR(((B74/C74)-1)*100,IF(B74+C74&lt;&gt;0,100,0))</f>
        <v>6.1266568483063333</v>
      </c>
      <c r="E74" s="69">
        <v>18547</v>
      </c>
      <c r="F74" s="69">
        <v>17219</v>
      </c>
      <c r="G74" s="104">
        <f>IFERROR(((E74/F74)-1)*100,IF(E74+F74&lt;&gt;0,100,0))</f>
        <v>7.7124107091004035</v>
      </c>
    </row>
    <row r="75" spans="1:7" s="16" customFormat="1" ht="12" x14ac:dyDescent="0.2">
      <c r="A75" s="82" t="s">
        <v>54</v>
      </c>
      <c r="B75" s="70">
        <v>450045714.36799997</v>
      </c>
      <c r="C75" s="69">
        <v>349487832.60000002</v>
      </c>
      <c r="D75" s="104">
        <f>IFERROR(((B75/C75)-1)*100,IF(B75+C75&lt;&gt;0,100,0))</f>
        <v>28.772927806929303</v>
      </c>
      <c r="E75" s="69">
        <v>2149217348.658</v>
      </c>
      <c r="F75" s="69">
        <v>1697051605.2679999</v>
      </c>
      <c r="G75" s="104">
        <f>IFERROR(((E75/F75)-1)*100,IF(E75+F75&lt;&gt;0,100,0))</f>
        <v>26.644195261144922</v>
      </c>
    </row>
    <row r="76" spans="1:7" s="16" customFormat="1" ht="12" x14ac:dyDescent="0.2">
      <c r="A76" s="82" t="s">
        <v>55</v>
      </c>
      <c r="B76" s="70">
        <v>447498464.63348001</v>
      </c>
      <c r="C76" s="69">
        <v>340401415.83175999</v>
      </c>
      <c r="D76" s="104">
        <f>IFERROR(((B76/C76)-1)*100,IF(B76+C76&lt;&gt;0,100,0))</f>
        <v>31.461986883935779</v>
      </c>
      <c r="E76" s="69">
        <v>2152764324.8339701</v>
      </c>
      <c r="F76" s="69">
        <v>1679134432.8691001</v>
      </c>
      <c r="G76" s="104">
        <f>IFERROR(((E76/F76)-1)*100,IF(E76+F76&lt;&gt;0,100,0))</f>
        <v>28.20678813402624</v>
      </c>
    </row>
    <row r="77" spans="1:7" s="16" customFormat="1" ht="12" x14ac:dyDescent="0.2">
      <c r="A77" s="82" t="s">
        <v>105</v>
      </c>
      <c r="B77" s="104">
        <f>IFERROR(B75/B74/1000,)</f>
        <v>124.90860792894809</v>
      </c>
      <c r="C77" s="104">
        <f>IFERROR(C75/C74/1000,)</f>
        <v>102.94192418262152</v>
      </c>
      <c r="D77" s="104">
        <f>IFERROR(((B77/C77)-1)*100,IF(B77+C77&lt;&gt;0,100,0))</f>
        <v>21.338909215799305</v>
      </c>
      <c r="E77" s="104">
        <f>IFERROR(E75/E74/1000,)</f>
        <v>115.87951413479269</v>
      </c>
      <c r="F77" s="104">
        <f>IFERROR(F75/F74/1000,)</f>
        <v>98.556919987688019</v>
      </c>
      <c r="G77" s="104">
        <f>IFERROR(((E77/F77)-1)*100,IF(E77+F77&lt;&gt;0,100,0))</f>
        <v>17.576233256141371</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225</v>
      </c>
      <c r="C80" s="69">
        <v>177</v>
      </c>
      <c r="D80" s="104">
        <f>IFERROR(((B80/C80)-1)*100,IF(B80+C80&lt;&gt;0,100,0))</f>
        <v>27.118644067796605</v>
      </c>
      <c r="E80" s="69">
        <v>1026</v>
      </c>
      <c r="F80" s="69">
        <v>976</v>
      </c>
      <c r="G80" s="104">
        <f>IFERROR(((E80/F80)-1)*100,IF(E80+F80&lt;&gt;0,100,0))</f>
        <v>5.1229508196721341</v>
      </c>
    </row>
    <row r="81" spans="1:7" s="16" customFormat="1" ht="12" x14ac:dyDescent="0.2">
      <c r="A81" s="82" t="s">
        <v>54</v>
      </c>
      <c r="B81" s="70">
        <v>21743285.309</v>
      </c>
      <c r="C81" s="69">
        <v>10954842.715</v>
      </c>
      <c r="D81" s="104">
        <f>IFERROR(((B81/C81)-1)*100,IF(B81+C81&lt;&gt;0,100,0))</f>
        <v>98.481035964376247</v>
      </c>
      <c r="E81" s="69">
        <v>84293162.662</v>
      </c>
      <c r="F81" s="69">
        <v>68798699.180000007</v>
      </c>
      <c r="G81" s="104">
        <f>IFERROR(((E81/F81)-1)*100,IF(E81+F81&lt;&gt;0,100,0))</f>
        <v>22.521448321953574</v>
      </c>
    </row>
    <row r="82" spans="1:7" s="16" customFormat="1" ht="12" x14ac:dyDescent="0.2">
      <c r="A82" s="82" t="s">
        <v>55</v>
      </c>
      <c r="B82" s="70">
        <v>8621126.5188698694</v>
      </c>
      <c r="C82" s="69">
        <v>4533823.5919695999</v>
      </c>
      <c r="D82" s="104">
        <f>IFERROR(((B82/C82)-1)*100,IF(B82+C82&lt;&gt;0,100,0))</f>
        <v>90.151344532676191</v>
      </c>
      <c r="E82" s="69">
        <v>28694811.260351099</v>
      </c>
      <c r="F82" s="69">
        <v>32495587.165939901</v>
      </c>
      <c r="G82" s="104">
        <f>IFERROR(((E82/F82)-1)*100,IF(E82+F82&lt;&gt;0,100,0))</f>
        <v>-11.696283209717063</v>
      </c>
    </row>
    <row r="83" spans="1:7" s="33" customFormat="1" x14ac:dyDescent="0.2">
      <c r="A83" s="82" t="s">
        <v>105</v>
      </c>
      <c r="B83" s="104">
        <f>IFERROR(B81/B80/1000,)</f>
        <v>96.636823595555555</v>
      </c>
      <c r="C83" s="104">
        <f>IFERROR(C81/C80/1000,)</f>
        <v>61.891766751412426</v>
      </c>
      <c r="D83" s="104">
        <f>IFERROR(((B83/C83)-1)*100,IF(B83+C83&lt;&gt;0,100,0))</f>
        <v>56.138414958642649</v>
      </c>
      <c r="E83" s="104">
        <f>IFERROR(E81/E80/1000,)</f>
        <v>82.157078617933735</v>
      </c>
      <c r="F83" s="104">
        <f>IFERROR(F81/F80/1000,)</f>
        <v>70.490470471311482</v>
      </c>
      <c r="G83" s="104">
        <f>IFERROR(((E83/F83)-1)*100,IF(E83+F83&lt;&gt;0,100,0))</f>
        <v>16.550617507043562</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9737</v>
      </c>
      <c r="C86" s="67">
        <f>C68+C74+C80</f>
        <v>7660</v>
      </c>
      <c r="D86" s="104">
        <f>IFERROR(((B86/C86)-1)*100,IF(B86+C86&lt;&gt;0,100,0))</f>
        <v>27.114882506527405</v>
      </c>
      <c r="E86" s="67">
        <f>E68+E74+E80</f>
        <v>53439</v>
      </c>
      <c r="F86" s="67">
        <f>F68+F74+F80</f>
        <v>47991</v>
      </c>
      <c r="G86" s="104">
        <f>IFERROR(((E86/F86)-1)*100,IF(E86+F86&lt;&gt;0,100,0))</f>
        <v>11.352128524098259</v>
      </c>
    </row>
    <row r="87" spans="1:7" s="65" customFormat="1" ht="12" x14ac:dyDescent="0.2">
      <c r="A87" s="82" t="s">
        <v>54</v>
      </c>
      <c r="B87" s="67">
        <f t="shared" ref="B87:C87" si="1">B69+B75+B81</f>
        <v>665506524.84500003</v>
      </c>
      <c r="C87" s="67">
        <f t="shared" si="1"/>
        <v>475473406.68199998</v>
      </c>
      <c r="D87" s="104">
        <f>IFERROR(((B87/C87)-1)*100,IF(B87+C87&lt;&gt;0,100,0))</f>
        <v>39.967139169593047</v>
      </c>
      <c r="E87" s="67">
        <f t="shared" ref="E87:F87" si="2">E69+E75+E81</f>
        <v>3406845405.0630002</v>
      </c>
      <c r="F87" s="67">
        <f t="shared" si="2"/>
        <v>2543042380.5929999</v>
      </c>
      <c r="G87" s="104">
        <f>IFERROR(((E87/F87)-1)*100,IF(E87+F87&lt;&gt;0,100,0))</f>
        <v>33.967307468488748</v>
      </c>
    </row>
    <row r="88" spans="1:7" s="65" customFormat="1" ht="12" x14ac:dyDescent="0.2">
      <c r="A88" s="82" t="s">
        <v>55</v>
      </c>
      <c r="B88" s="67">
        <f t="shared" ref="B88:C88" si="3">B70+B76+B82</f>
        <v>655035433.26003993</v>
      </c>
      <c r="C88" s="67">
        <f t="shared" si="3"/>
        <v>465857611.09294963</v>
      </c>
      <c r="D88" s="104">
        <f>IFERROR(((B88/C88)-1)*100,IF(B88+C88&lt;&gt;0,100,0))</f>
        <v>40.608507334088586</v>
      </c>
      <c r="E88" s="67">
        <f t="shared" ref="E88:F88" si="4">E70+E76+E82</f>
        <v>3383236082.3052912</v>
      </c>
      <c r="F88" s="67">
        <f t="shared" si="4"/>
        <v>2535706987.950809</v>
      </c>
      <c r="G88" s="104">
        <f>IFERROR(((E88/F88)-1)*100,IF(E88+F88&lt;&gt;0,100,0))</f>
        <v>33.423778787603496</v>
      </c>
    </row>
    <row r="89" spans="1:7" s="66" customFormat="1" x14ac:dyDescent="0.2">
      <c r="A89" s="82" t="s">
        <v>106</v>
      </c>
      <c r="B89" s="104">
        <f>IFERROR((B75/B87)*100,IF(B75+B87&lt;&gt;0,100,0))</f>
        <v>67.62453823767062</v>
      </c>
      <c r="C89" s="104">
        <f>IFERROR((C75/C87)*100,IF(C75+C87&lt;&gt;0,100,0))</f>
        <v>73.503129236781888</v>
      </c>
      <c r="D89" s="104">
        <f>IFERROR(((B89/C89)-1)*100,IF(B89+C89&lt;&gt;0,100,0))</f>
        <v>-7.9977424909000288</v>
      </c>
      <c r="E89" s="104">
        <f>IFERROR((E75/E87)*100,IF(E75+E87&lt;&gt;0,100,0))</f>
        <v>63.085261968858141</v>
      </c>
      <c r="F89" s="104">
        <f>IFERROR((F75/F87)*100,IF(F75+F87&lt;&gt;0,100,0))</f>
        <v>66.733123215676514</v>
      </c>
      <c r="G89" s="104">
        <f>IFERROR(((E89/F89)-1)*100,IF(E89+F89&lt;&gt;0,100,0))</f>
        <v>-5.4663427560984301</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18970396.379999999</v>
      </c>
      <c r="C95" s="135">
        <v>17878848.078000002</v>
      </c>
      <c r="D95" s="68">
        <f>B95-C95</f>
        <v>1091548.3019999973</v>
      </c>
      <c r="E95" s="135">
        <v>138393008.21799999</v>
      </c>
      <c r="F95" s="135">
        <v>93156290.976999998</v>
      </c>
      <c r="G95" s="84">
        <f>E95-F95</f>
        <v>45236717.240999997</v>
      </c>
    </row>
    <row r="96" spans="1:7" s="16" customFormat="1" ht="13.5" x14ac:dyDescent="0.2">
      <c r="A96" s="82" t="s">
        <v>92</v>
      </c>
      <c r="B96" s="69">
        <v>21579212.386999998</v>
      </c>
      <c r="C96" s="135">
        <v>14358438.078</v>
      </c>
      <c r="D96" s="68">
        <f>B96-C96</f>
        <v>7220774.3089999985</v>
      </c>
      <c r="E96" s="135">
        <v>146631727.35600001</v>
      </c>
      <c r="F96" s="135">
        <v>96091154.474000007</v>
      </c>
      <c r="G96" s="84">
        <f>E96-F96</f>
        <v>50540572.881999999</v>
      </c>
    </row>
    <row r="97" spans="1:7" s="28" customFormat="1" ht="12" x14ac:dyDescent="0.2">
      <c r="A97" s="85" t="s">
        <v>16</v>
      </c>
      <c r="B97" s="68">
        <f>B95-B96</f>
        <v>-2608816.0069999993</v>
      </c>
      <c r="C97" s="68">
        <f>C95-C96</f>
        <v>3520410.0000000019</v>
      </c>
      <c r="D97" s="86"/>
      <c r="E97" s="68">
        <f>E95-E96</f>
        <v>-8238719.1380000114</v>
      </c>
      <c r="F97" s="86">
        <f>F95-F96</f>
        <v>-2934863.4970000088</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601.97743104977098</v>
      </c>
      <c r="C104" s="136">
        <v>544.122213852409</v>
      </c>
      <c r="D104" s="104">
        <f>IFERROR(((B104/C104)-1)*100,IF(B104+C104&lt;&gt;0,100,0))</f>
        <v>10.632761487119691</v>
      </c>
      <c r="E104" s="88"/>
      <c r="F104" s="137">
        <v>603.10771998324299</v>
      </c>
      <c r="G104" s="137">
        <v>600.33501655187899</v>
      </c>
    </row>
    <row r="105" spans="1:7" s="16" customFormat="1" ht="12" x14ac:dyDescent="0.2">
      <c r="A105" s="82" t="s">
        <v>50</v>
      </c>
      <c r="B105" s="137">
        <v>600.55867404738206</v>
      </c>
      <c r="C105" s="136">
        <v>541.90832193930601</v>
      </c>
      <c r="D105" s="104">
        <f>IFERROR(((B105/C105)-1)*100,IF(B105+C105&lt;&gt;0,100,0))</f>
        <v>10.822928848589441</v>
      </c>
      <c r="E105" s="88"/>
      <c r="F105" s="137">
        <v>601.57807788379205</v>
      </c>
      <c r="G105" s="137">
        <v>598.75648896283803</v>
      </c>
    </row>
    <row r="106" spans="1:7" s="16" customFormat="1" ht="12" x14ac:dyDescent="0.2">
      <c r="A106" s="82" t="s">
        <v>51</v>
      </c>
      <c r="B106" s="137">
        <v>611.63357604918997</v>
      </c>
      <c r="C106" s="136">
        <v>555.63859266931604</v>
      </c>
      <c r="D106" s="104">
        <f>IFERROR(((B106/C106)-1)*100,IF(B106+C106&lt;&gt;0,100,0))</f>
        <v>10.077590743089161</v>
      </c>
      <c r="E106" s="88"/>
      <c r="F106" s="137">
        <v>613.07362504355001</v>
      </c>
      <c r="G106" s="137">
        <v>610.40578944012498</v>
      </c>
    </row>
    <row r="107" spans="1:7" s="28" customFormat="1" ht="12" x14ac:dyDescent="0.2">
      <c r="A107" s="85" t="s">
        <v>52</v>
      </c>
      <c r="B107" s="89"/>
      <c r="C107" s="88"/>
      <c r="D107" s="90"/>
      <c r="E107" s="88"/>
      <c r="F107" s="74"/>
      <c r="G107" s="74"/>
    </row>
    <row r="108" spans="1:7" s="16" customFormat="1" ht="12" x14ac:dyDescent="0.2">
      <c r="A108" s="82" t="s">
        <v>56</v>
      </c>
      <c r="B108" s="137">
        <v>456.57044678692199</v>
      </c>
      <c r="C108" s="136">
        <v>416.53126963084298</v>
      </c>
      <c r="D108" s="104">
        <f>IFERROR(((B108/C108)-1)*100,IF(B108+C108&lt;&gt;0,100,0))</f>
        <v>9.6125261355682454</v>
      </c>
      <c r="E108" s="88"/>
      <c r="F108" s="137">
        <v>456.71623411888203</v>
      </c>
      <c r="G108" s="137">
        <v>456.05146066641498</v>
      </c>
    </row>
    <row r="109" spans="1:7" s="16" customFormat="1" ht="12" x14ac:dyDescent="0.2">
      <c r="A109" s="82" t="s">
        <v>57</v>
      </c>
      <c r="B109" s="137">
        <v>574.52268171527805</v>
      </c>
      <c r="C109" s="136">
        <v>517.48181529405997</v>
      </c>
      <c r="D109" s="104">
        <f>IFERROR(((B109/C109)-1)*100,IF(B109+C109&lt;&gt;0,100,0))</f>
        <v>11.022776981796834</v>
      </c>
      <c r="E109" s="88"/>
      <c r="F109" s="137">
        <v>574.99069879885803</v>
      </c>
      <c r="G109" s="137">
        <v>573.50625200207799</v>
      </c>
    </row>
    <row r="110" spans="1:7" s="16" customFormat="1" ht="12" x14ac:dyDescent="0.2">
      <c r="A110" s="82" t="s">
        <v>59</v>
      </c>
      <c r="B110" s="137">
        <v>664.63985803109301</v>
      </c>
      <c r="C110" s="136">
        <v>598.59639342614196</v>
      </c>
      <c r="D110" s="104">
        <f>IFERROR(((B110/C110)-1)*100,IF(B110+C110&lt;&gt;0,100,0))</f>
        <v>11.033054213197468</v>
      </c>
      <c r="E110" s="88"/>
      <c r="F110" s="137">
        <v>665.78911935356905</v>
      </c>
      <c r="G110" s="137">
        <v>662.70345241867994</v>
      </c>
    </row>
    <row r="111" spans="1:7" s="16" customFormat="1" ht="12" x14ac:dyDescent="0.2">
      <c r="A111" s="82" t="s">
        <v>58</v>
      </c>
      <c r="B111" s="137">
        <v>656.92869135325395</v>
      </c>
      <c r="C111" s="136">
        <v>595.13593379429597</v>
      </c>
      <c r="D111" s="104">
        <f>IFERROR(((B111/C111)-1)*100,IF(B111+C111&lt;&gt;0,100,0))</f>
        <v>10.382965310966451</v>
      </c>
      <c r="E111" s="88"/>
      <c r="F111" s="137">
        <v>658.41146095949796</v>
      </c>
      <c r="G111" s="137">
        <v>654.992624830973</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1</v>
      </c>
      <c r="C119" s="69">
        <v>0</v>
      </c>
      <c r="D119" s="104">
        <f>IFERROR(((B119/C119)-1)*100,IF(B119+C119&lt;&gt;0,100,0))</f>
        <v>100</v>
      </c>
      <c r="E119" s="69">
        <v>2</v>
      </c>
      <c r="F119" s="69">
        <v>0</v>
      </c>
      <c r="G119" s="104">
        <f>IFERROR(((E119/F119)-1)*100,IF(E119+F119&lt;&gt;0,100,0))</f>
        <v>100</v>
      </c>
    </row>
    <row r="120" spans="1:7" s="16" customFormat="1" ht="12" x14ac:dyDescent="0.2">
      <c r="A120" s="82" t="s">
        <v>73</v>
      </c>
      <c r="B120" s="70">
        <v>66</v>
      </c>
      <c r="C120" s="69">
        <v>31</v>
      </c>
      <c r="D120" s="104">
        <f>IFERROR(((B120/C120)-1)*100,IF(B120+C120&lt;&gt;0,100,0))</f>
        <v>112.9032258064516</v>
      </c>
      <c r="E120" s="69">
        <v>2197</v>
      </c>
      <c r="F120" s="69">
        <v>1627</v>
      </c>
      <c r="G120" s="104">
        <f>IFERROR(((E120/F120)-1)*100,IF(E120+F120&lt;&gt;0,100,0))</f>
        <v>35.033804548248312</v>
      </c>
    </row>
    <row r="121" spans="1:7" s="16" customFormat="1" ht="12" x14ac:dyDescent="0.2">
      <c r="A121" s="82" t="s">
        <v>75</v>
      </c>
      <c r="B121" s="70">
        <v>6</v>
      </c>
      <c r="C121" s="69">
        <v>3</v>
      </c>
      <c r="D121" s="104">
        <f>IFERROR(((B121/C121)-1)*100,IF(B121+C121&lt;&gt;0,100,0))</f>
        <v>100</v>
      </c>
      <c r="E121" s="69">
        <v>90</v>
      </c>
      <c r="F121" s="69">
        <v>116</v>
      </c>
      <c r="G121" s="104">
        <f>IFERROR(((E121/F121)-1)*100,IF(E121+F121&lt;&gt;0,100,0))</f>
        <v>-22.413793103448278</v>
      </c>
    </row>
    <row r="122" spans="1:7" s="28" customFormat="1" ht="12" x14ac:dyDescent="0.2">
      <c r="A122" s="85" t="s">
        <v>34</v>
      </c>
      <c r="B122" s="86">
        <f>SUM(B119:B121)</f>
        <v>73</v>
      </c>
      <c r="C122" s="86">
        <f>SUM(C119:C121)</f>
        <v>34</v>
      </c>
      <c r="D122" s="104">
        <f>IFERROR(((B122/C122)-1)*100,IF(B122+C122&lt;&gt;0,100,0))</f>
        <v>114.70588235294117</v>
      </c>
      <c r="E122" s="86">
        <f>SUM(E119:E121)</f>
        <v>2289</v>
      </c>
      <c r="F122" s="86">
        <f>SUM(F119:F121)</f>
        <v>1743</v>
      </c>
      <c r="G122" s="104">
        <f>IFERROR(((E122/F122)-1)*100,IF(E122+F122&lt;&gt;0,100,0))</f>
        <v>31.325301204819269</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23</v>
      </c>
      <c r="C125" s="69">
        <v>0</v>
      </c>
      <c r="D125" s="104">
        <f>IFERROR(((B125/C125)-1)*100,IF(B125+C125&lt;&gt;0,100,0))</f>
        <v>100</v>
      </c>
      <c r="E125" s="69">
        <v>138</v>
      </c>
      <c r="F125" s="69">
        <v>89</v>
      </c>
      <c r="G125" s="104">
        <f>IFERROR(((E125/F125)-1)*100,IF(E125+F125&lt;&gt;0,100,0))</f>
        <v>55.056179775280903</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23</v>
      </c>
      <c r="C127" s="86">
        <f>SUM(C125:C126)</f>
        <v>0</v>
      </c>
      <c r="D127" s="104">
        <f>IFERROR(((B127/C127)-1)*100,IF(B127+C127&lt;&gt;0,100,0))</f>
        <v>100</v>
      </c>
      <c r="E127" s="86">
        <f>SUM(E125:E126)</f>
        <v>138</v>
      </c>
      <c r="F127" s="86">
        <f>SUM(F125:F126)</f>
        <v>89</v>
      </c>
      <c r="G127" s="104">
        <f>IFERROR(((E127/F127)-1)*100,IF(E127+F127&lt;&gt;0,100,0))</f>
        <v>55.056179775280903</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10000</v>
      </c>
      <c r="C130" s="69">
        <v>0</v>
      </c>
      <c r="D130" s="104">
        <f>IFERROR(((B130/C130)-1)*100,IF(B130+C130&lt;&gt;0,100,0))</f>
        <v>100</v>
      </c>
      <c r="E130" s="69">
        <v>35000</v>
      </c>
      <c r="F130" s="69">
        <v>0</v>
      </c>
      <c r="G130" s="104">
        <f>IFERROR(((E130/F130)-1)*100,IF(E130+F130&lt;&gt;0,100,0))</f>
        <v>100</v>
      </c>
    </row>
    <row r="131" spans="1:7" s="16" customFormat="1" ht="12" x14ac:dyDescent="0.2">
      <c r="A131" s="82" t="s">
        <v>73</v>
      </c>
      <c r="B131" s="70">
        <v>73911</v>
      </c>
      <c r="C131" s="69">
        <v>8410</v>
      </c>
      <c r="D131" s="104">
        <f>IFERROR(((B131/C131)-1)*100,IF(B131+C131&lt;&gt;0,100,0))</f>
        <v>778.84661117717008</v>
      </c>
      <c r="E131" s="69">
        <v>2953387</v>
      </c>
      <c r="F131" s="69">
        <v>2419478</v>
      </c>
      <c r="G131" s="104">
        <f>IFERROR(((E131/F131)-1)*100,IF(E131+F131&lt;&gt;0,100,0))</f>
        <v>22.067115303383634</v>
      </c>
    </row>
    <row r="132" spans="1:7" s="16" customFormat="1" ht="12" x14ac:dyDescent="0.2">
      <c r="A132" s="82" t="s">
        <v>75</v>
      </c>
      <c r="B132" s="70">
        <v>15</v>
      </c>
      <c r="C132" s="69">
        <v>47</v>
      </c>
      <c r="D132" s="104">
        <f>IFERROR(((B132/C132)-1)*100,IF(B132+C132&lt;&gt;0,100,0))</f>
        <v>-68.085106382978722</v>
      </c>
      <c r="E132" s="69">
        <v>6451</v>
      </c>
      <c r="F132" s="69">
        <v>5686</v>
      </c>
      <c r="G132" s="104">
        <f>IFERROR(((E132/F132)-1)*100,IF(E132+F132&lt;&gt;0,100,0))</f>
        <v>13.454097784030949</v>
      </c>
    </row>
    <row r="133" spans="1:7" s="16" customFormat="1" ht="12" x14ac:dyDescent="0.2">
      <c r="A133" s="85" t="s">
        <v>34</v>
      </c>
      <c r="B133" s="86">
        <f>SUM(B130:B132)</f>
        <v>83926</v>
      </c>
      <c r="C133" s="86">
        <f>SUM(C130:C132)</f>
        <v>8457</v>
      </c>
      <c r="D133" s="104">
        <f>IFERROR(((B133/C133)-1)*100,IF(B133+C133&lt;&gt;0,100,0))</f>
        <v>892.38500650348817</v>
      </c>
      <c r="E133" s="86">
        <f>SUM(E130:E132)</f>
        <v>2994838</v>
      </c>
      <c r="F133" s="86">
        <f>SUM(F130:F132)</f>
        <v>2425164</v>
      </c>
      <c r="G133" s="104">
        <f>IFERROR(((E133/F133)-1)*100,IF(E133+F133&lt;&gt;0,100,0))</f>
        <v>23.490122729844252</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13090</v>
      </c>
      <c r="C136" s="69">
        <v>0</v>
      </c>
      <c r="D136" s="104">
        <f>IFERROR(((B136/C136)-1)*100,)</f>
        <v>0</v>
      </c>
      <c r="E136" s="69">
        <v>79965</v>
      </c>
      <c r="F136" s="69">
        <v>25898</v>
      </c>
      <c r="G136" s="104">
        <f>IFERROR(((E136/F136)-1)*100,)</f>
        <v>208.76901691250288</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13090</v>
      </c>
      <c r="C138" s="86">
        <f>SUM(C136:C137)</f>
        <v>0</v>
      </c>
      <c r="D138" s="104">
        <f>IFERROR(((B138/C138)-1)*100,)</f>
        <v>0</v>
      </c>
      <c r="E138" s="86">
        <f>SUM(E136:E137)</f>
        <v>79965</v>
      </c>
      <c r="F138" s="86">
        <f>SUM(F136:F137)</f>
        <v>25898</v>
      </c>
      <c r="G138" s="104">
        <f>IFERROR(((E138/F138)-1)*100,)</f>
        <v>208.76901691250288</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232650</v>
      </c>
      <c r="C141" s="69">
        <v>0</v>
      </c>
      <c r="D141" s="104">
        <f>IFERROR(((B141/C141)-1)*100,IF(B141+C141&lt;&gt;0,100,0))</f>
        <v>100</v>
      </c>
      <c r="E141" s="69">
        <v>814775</v>
      </c>
      <c r="F141" s="69">
        <v>0</v>
      </c>
      <c r="G141" s="104">
        <f>IFERROR(((E141/F141)-1)*100,IF(E141+F141&lt;&gt;0,100,0))</f>
        <v>100</v>
      </c>
    </row>
    <row r="142" spans="1:7" s="33" customFormat="1" x14ac:dyDescent="0.2">
      <c r="A142" s="82" t="s">
        <v>73</v>
      </c>
      <c r="B142" s="70">
        <v>8190774.398</v>
      </c>
      <c r="C142" s="69">
        <v>780432.60040999996</v>
      </c>
      <c r="D142" s="104">
        <f>IFERROR(((B142/C142)-1)*100,IF(B142+C142&lt;&gt;0,100,0))</f>
        <v>949.51720285607996</v>
      </c>
      <c r="E142" s="69">
        <v>298291382.67151999</v>
      </c>
      <c r="F142" s="69">
        <v>257822662.95488</v>
      </c>
      <c r="G142" s="104">
        <f>IFERROR(((E142/F142)-1)*100,IF(E142+F142&lt;&gt;0,100,0))</f>
        <v>15.696339201849829</v>
      </c>
    </row>
    <row r="143" spans="1:7" s="33" customFormat="1" x14ac:dyDescent="0.2">
      <c r="A143" s="82" t="s">
        <v>75</v>
      </c>
      <c r="B143" s="70">
        <v>91379.78</v>
      </c>
      <c r="C143" s="69">
        <v>259379.25</v>
      </c>
      <c r="D143" s="104">
        <f>IFERROR(((B143/C143)-1)*100,IF(B143+C143&lt;&gt;0,100,0))</f>
        <v>-64.769818711404241</v>
      </c>
      <c r="E143" s="69">
        <v>31189457.379999999</v>
      </c>
      <c r="F143" s="69">
        <v>23689933.98</v>
      </c>
      <c r="G143" s="104">
        <f>IFERROR(((E143/F143)-1)*100,IF(E143+F143&lt;&gt;0,100,0))</f>
        <v>31.657004220996974</v>
      </c>
    </row>
    <row r="144" spans="1:7" s="16" customFormat="1" ht="12" x14ac:dyDescent="0.2">
      <c r="A144" s="85" t="s">
        <v>34</v>
      </c>
      <c r="B144" s="86">
        <f>SUM(B141:B143)</f>
        <v>8514804.1779999994</v>
      </c>
      <c r="C144" s="86">
        <f>SUM(C141:C143)</f>
        <v>1039811.85041</v>
      </c>
      <c r="D144" s="104">
        <f>IFERROR(((B144/C144)-1)*100,IF(B144+C144&lt;&gt;0,100,0))</f>
        <v>718.87931693051928</v>
      </c>
      <c r="E144" s="86">
        <f>SUM(E141:E143)</f>
        <v>330295615.05151999</v>
      </c>
      <c r="F144" s="86">
        <f>SUM(F141:F143)</f>
        <v>281512596.93488002</v>
      </c>
      <c r="G144" s="104">
        <f>IFERROR(((E144/F144)-1)*100,IF(E144+F144&lt;&gt;0,100,0))</f>
        <v>17.328893501673235</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15614.3655</v>
      </c>
      <c r="C147" s="69">
        <v>0</v>
      </c>
      <c r="D147" s="104">
        <f>IFERROR(((B147/C147)-1)*100,IF(B147+C147&lt;&gt;0,100,0))</f>
        <v>100</v>
      </c>
      <c r="E147" s="69">
        <v>102408.6605</v>
      </c>
      <c r="F147" s="69">
        <v>37705.789239999998</v>
      </c>
      <c r="G147" s="104">
        <f>IFERROR(((E147/F147)-1)*100,IF(E147+F147&lt;&gt;0,100,0))</f>
        <v>171.59930229324115</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15614.3655</v>
      </c>
      <c r="C149" s="86">
        <f>SUM(C147:C148)</f>
        <v>0</v>
      </c>
      <c r="D149" s="104">
        <f>IFERROR(((B149/C149)-1)*100,IF(B149+C149&lt;&gt;0,100,0))</f>
        <v>100</v>
      </c>
      <c r="E149" s="86">
        <f>SUM(E147:E148)</f>
        <v>102408.6605</v>
      </c>
      <c r="F149" s="86">
        <f>SUM(F147:F148)</f>
        <v>37705.789239999998</v>
      </c>
      <c r="G149" s="104">
        <f>IFERROR(((E149/F149)-1)*100,IF(E149+F149&lt;&gt;0,100,0))</f>
        <v>171.59930229324115</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37500</v>
      </c>
      <c r="C152" s="69">
        <v>1000</v>
      </c>
      <c r="D152" s="104">
        <f>IFERROR(((B152/C152)-1)*100,IF(B152+C152&lt;&gt;0,100,0))</f>
        <v>3650</v>
      </c>
      <c r="E152" s="81"/>
      <c r="F152" s="81"/>
      <c r="G152" s="68"/>
    </row>
    <row r="153" spans="1:7" s="16" customFormat="1" ht="12" x14ac:dyDescent="0.2">
      <c r="A153" s="82" t="s">
        <v>73</v>
      </c>
      <c r="B153" s="70">
        <v>1035916</v>
      </c>
      <c r="C153" s="69">
        <v>767806</v>
      </c>
      <c r="D153" s="104">
        <f>IFERROR(((B153/C153)-1)*100,IF(B153+C153&lt;&gt;0,100,0))</f>
        <v>34.918976929068023</v>
      </c>
      <c r="E153" s="81"/>
      <c r="F153" s="81"/>
      <c r="G153" s="68"/>
    </row>
    <row r="154" spans="1:7" s="16" customFormat="1" ht="12" x14ac:dyDescent="0.2">
      <c r="A154" s="82" t="s">
        <v>75</v>
      </c>
      <c r="B154" s="70">
        <v>2581</v>
      </c>
      <c r="C154" s="69">
        <v>2327</v>
      </c>
      <c r="D154" s="104">
        <f>IFERROR(((B154/C154)-1)*100,IF(B154+C154&lt;&gt;0,100,0))</f>
        <v>10.915341641598619</v>
      </c>
      <c r="E154" s="81"/>
      <c r="F154" s="81"/>
      <c r="G154" s="68"/>
    </row>
    <row r="155" spans="1:7" s="28" customFormat="1" ht="12" x14ac:dyDescent="0.2">
      <c r="A155" s="85" t="s">
        <v>34</v>
      </c>
      <c r="B155" s="86">
        <f>SUM(B152:B154)</f>
        <v>1075997</v>
      </c>
      <c r="C155" s="86">
        <f>SUM(C152:C154)</f>
        <v>771133</v>
      </c>
      <c r="D155" s="104">
        <f>IFERROR(((B155/C155)-1)*100,IF(B155+C155&lt;&gt;0,100,0))</f>
        <v>39.534554998943115</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97264</v>
      </c>
      <c r="C158" s="69">
        <v>18650</v>
      </c>
      <c r="D158" s="104">
        <f>IFERROR(((B158/C158)-1)*100,IF(B158+C158&lt;&gt;0,100,0))</f>
        <v>421.52278820375335</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97264</v>
      </c>
      <c r="C160" s="86">
        <f>SUM(C158:C159)</f>
        <v>18650</v>
      </c>
      <c r="D160" s="104">
        <f>IFERROR(((B160/C160)-1)*100,IF(B160+C160&lt;&gt;0,100,0))</f>
        <v>421.52278820375335</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1</v>
      </c>
      <c r="G168" s="138">
        <f>IFERROR(((E168/F168)-1)*100,IF(E168+F168&lt;&gt;0,100,0))</f>
        <v>-100</v>
      </c>
    </row>
    <row r="169" spans="1:7" s="65" customFormat="1" ht="12" x14ac:dyDescent="0.2">
      <c r="A169" s="107" t="s">
        <v>115</v>
      </c>
      <c r="B169" s="70">
        <v>0</v>
      </c>
      <c r="C169" s="69">
        <v>0</v>
      </c>
      <c r="D169" s="138">
        <f>IFERROR(((B169/C169)-1)*100,IF(B169+C169&lt;&gt;0,100,0))</f>
        <v>0</v>
      </c>
      <c r="E169" s="69">
        <v>3</v>
      </c>
      <c r="F169" s="69">
        <v>0</v>
      </c>
      <c r="G169" s="138">
        <f>IFERROR(((E169/F169)-1)*100,IF(E169+F169&lt;&gt;0,100,0))</f>
        <v>100</v>
      </c>
    </row>
    <row r="170" spans="1:7" s="65" customFormat="1" ht="12" x14ac:dyDescent="0.2">
      <c r="A170" s="107" t="s">
        <v>116</v>
      </c>
      <c r="B170" s="70">
        <v>1</v>
      </c>
      <c r="C170" s="69">
        <v>3</v>
      </c>
      <c r="D170" s="138">
        <f>IFERROR(((B170/C170)-1)*100,IF(B170+C170&lt;&gt;0,100,0))</f>
        <v>-66.666666666666671</v>
      </c>
      <c r="E170" s="69">
        <v>18</v>
      </c>
      <c r="F170" s="69">
        <v>15</v>
      </c>
      <c r="G170" s="138">
        <f>IFERROR(((E170/F170)-1)*100,IF(E170+F170&lt;&gt;0,100,0))</f>
        <v>19.999999999999996</v>
      </c>
    </row>
    <row r="171" spans="1:7" s="65" customFormat="1" ht="12" x14ac:dyDescent="0.2">
      <c r="A171" s="107" t="s">
        <v>117</v>
      </c>
      <c r="B171" s="70">
        <v>1</v>
      </c>
      <c r="C171" s="69">
        <v>2</v>
      </c>
      <c r="D171" s="138">
        <f>IFERROR(((B171/C171)-1)*100,IF(B171+C171&lt;&gt;0,100,0))</f>
        <v>-50</v>
      </c>
      <c r="E171" s="69">
        <v>9</v>
      </c>
      <c r="F171" s="69">
        <v>17</v>
      </c>
      <c r="G171" s="138">
        <f>IFERROR(((E171/F171)-1)*100,IF(E171+F171&lt;&gt;0,100,0))</f>
        <v>-47.058823529411761</v>
      </c>
    </row>
    <row r="172" spans="1:7" s="65" customFormat="1" ht="12" x14ac:dyDescent="0.2">
      <c r="A172" s="107" t="s">
        <v>118</v>
      </c>
      <c r="B172" s="70">
        <v>24</v>
      </c>
      <c r="C172" s="69">
        <v>7</v>
      </c>
      <c r="D172" s="138">
        <f>IFERROR(((B172/C172)-1)*100,IF(B172+C172&lt;&gt;0,100,0))</f>
        <v>242.85714285714283</v>
      </c>
      <c r="E172" s="69">
        <v>96</v>
      </c>
      <c r="F172" s="69">
        <v>93</v>
      </c>
      <c r="G172" s="138">
        <f>IFERROR(((E172/F172)-1)*100,IF(E172+F172&lt;&gt;0,100,0))</f>
        <v>3.2258064516129004</v>
      </c>
    </row>
    <row r="173" spans="1:7" s="65" customFormat="1" ht="12" x14ac:dyDescent="0.2">
      <c r="A173" s="107" t="s">
        <v>119</v>
      </c>
      <c r="B173" s="70">
        <v>8</v>
      </c>
      <c r="C173" s="69">
        <v>20</v>
      </c>
      <c r="D173" s="138">
        <f>IFERROR(((B173/C173)-1)*100,IF(B173+C173&lt;&gt;0,100,0))</f>
        <v>-60</v>
      </c>
      <c r="E173" s="69">
        <v>47</v>
      </c>
      <c r="F173" s="69">
        <v>65</v>
      </c>
      <c r="G173" s="138">
        <f>IFERROR(((E173/F173)-1)*100,IF(E173+F173&lt;&gt;0,100,0))</f>
        <v>-27.692307692307693</v>
      </c>
    </row>
    <row r="174" spans="1:7" s="65" customFormat="1" ht="12" x14ac:dyDescent="0.2">
      <c r="A174" s="107" t="s">
        <v>120</v>
      </c>
      <c r="B174" s="70">
        <v>0</v>
      </c>
      <c r="C174" s="69">
        <v>0</v>
      </c>
      <c r="D174" s="138">
        <f>IFERROR(((B174/C174)-1)*100,IF(B174+C174&lt;&gt;0,100,0))</f>
        <v>0</v>
      </c>
      <c r="E174" s="69">
        <v>17</v>
      </c>
      <c r="F174" s="69">
        <v>3</v>
      </c>
      <c r="G174" s="138">
        <f>IFERROR(((E174/F174)-1)*100,IF(E174+F174&lt;&gt;0,100,0))</f>
        <v>466.66666666666669</v>
      </c>
    </row>
    <row r="175" spans="1:7" s="65" customFormat="1" ht="12" x14ac:dyDescent="0.2">
      <c r="A175" s="107" t="s">
        <v>121</v>
      </c>
      <c r="B175" s="70">
        <v>0</v>
      </c>
      <c r="C175" s="69">
        <v>0</v>
      </c>
      <c r="D175" s="138">
        <f>IFERROR(((B175/C175)-1)*100,IF(B175+C175&lt;&gt;0,100,0))</f>
        <v>0</v>
      </c>
      <c r="E175" s="69">
        <v>1</v>
      </c>
      <c r="F175" s="69">
        <v>2</v>
      </c>
      <c r="G175" s="138">
        <f>IFERROR(((E175/F175)-1)*100,IF(E175+F175&lt;&gt;0,100,0))</f>
        <v>-50</v>
      </c>
    </row>
    <row r="176" spans="1:7" s="65" customFormat="1" ht="12" x14ac:dyDescent="0.2">
      <c r="A176" s="107" t="s">
        <v>122</v>
      </c>
      <c r="B176" s="70">
        <v>0</v>
      </c>
      <c r="C176" s="69">
        <v>0</v>
      </c>
      <c r="D176" s="138">
        <f>IFERROR(((B176/C176)-1)*100,IF(B176+C176&lt;&gt;0,100,0))</f>
        <v>0</v>
      </c>
      <c r="E176" s="69">
        <v>0</v>
      </c>
      <c r="F176" s="69">
        <v>0</v>
      </c>
      <c r="G176" s="138">
        <f>IFERROR(((E176/F176)-1)*100,IF(E176+F176&lt;&gt;0,100,0))</f>
        <v>0</v>
      </c>
    </row>
    <row r="177" spans="1:7" s="65" customFormat="1" ht="12" x14ac:dyDescent="0.2">
      <c r="A177" s="107" t="s">
        <v>123</v>
      </c>
      <c r="B177" s="70">
        <v>117</v>
      </c>
      <c r="C177" s="69">
        <v>58</v>
      </c>
      <c r="D177" s="138">
        <f>IFERROR(((B177/C177)-1)*100,IF(B177+C177&lt;&gt;0,100,0))</f>
        <v>101.72413793103448</v>
      </c>
      <c r="E177" s="69">
        <v>497</v>
      </c>
      <c r="F177" s="69">
        <v>426</v>
      </c>
      <c r="G177" s="138">
        <f>IFERROR(((E177/F177)-1)*100,IF(E177+F177&lt;&gt;0,100,0))</f>
        <v>16.666666666666675</v>
      </c>
    </row>
    <row r="178" spans="1:7" s="65" customFormat="1" ht="12" x14ac:dyDescent="0.2">
      <c r="A178" s="107" t="s">
        <v>124</v>
      </c>
      <c r="B178" s="70">
        <v>102</v>
      </c>
      <c r="C178" s="69">
        <v>130</v>
      </c>
      <c r="D178" s="138">
        <f>IFERROR(((B178/C178)-1)*100,IF(B178+C178&lt;&gt;0,100,0))</f>
        <v>-21.53846153846154</v>
      </c>
      <c r="E178" s="69">
        <v>324</v>
      </c>
      <c r="F178" s="69">
        <v>504</v>
      </c>
      <c r="G178" s="138">
        <f>IFERROR(((E178/F178)-1)*100,IF(E178+F178&lt;&gt;0,100,0))</f>
        <v>-35.714285714285708</v>
      </c>
    </row>
    <row r="179" spans="1:7" s="65" customFormat="1" ht="12" x14ac:dyDescent="0.2">
      <c r="A179" s="107" t="s">
        <v>125</v>
      </c>
      <c r="B179" s="70">
        <v>0</v>
      </c>
      <c r="C179" s="69">
        <v>5</v>
      </c>
      <c r="D179" s="138">
        <f>IFERROR(((B179/C179)-1)*100,IF(B179+C179&lt;&gt;0,100,0))</f>
        <v>-100</v>
      </c>
      <c r="E179" s="69">
        <v>0</v>
      </c>
      <c r="F179" s="69">
        <v>17</v>
      </c>
      <c r="G179" s="138">
        <f>IFERROR(((E179/F179)-1)*100,IF(E179+F179&lt;&gt;0,100,0))</f>
        <v>-100</v>
      </c>
    </row>
    <row r="180" spans="1:7" s="65" customFormat="1" ht="12" x14ac:dyDescent="0.2">
      <c r="A180" s="107" t="s">
        <v>126</v>
      </c>
      <c r="B180" s="70">
        <v>0</v>
      </c>
      <c r="C180" s="69">
        <v>10</v>
      </c>
      <c r="D180" s="138">
        <f>IFERROR(((B180/C180)-1)*100,IF(B180+C180&lt;&gt;0,100,0))</f>
        <v>-100</v>
      </c>
      <c r="E180" s="69">
        <v>0</v>
      </c>
      <c r="F180" s="69">
        <v>13</v>
      </c>
      <c r="G180" s="138">
        <f>IFERROR(((E180/F180)-1)*100,IF(E180+F180&lt;&gt;0,100,0))</f>
        <v>-100</v>
      </c>
    </row>
    <row r="181" spans="1:7" s="65" customFormat="1" ht="12" x14ac:dyDescent="0.2">
      <c r="A181" s="107" t="s">
        <v>127</v>
      </c>
      <c r="B181" s="70">
        <v>1</v>
      </c>
      <c r="C181" s="69">
        <v>2</v>
      </c>
      <c r="D181" s="138">
        <f>IFERROR(((B181/C181)-1)*100,IF(B181+C181&lt;&gt;0,100,0))</f>
        <v>-50</v>
      </c>
      <c r="E181" s="69">
        <v>6</v>
      </c>
      <c r="F181" s="69">
        <v>7</v>
      </c>
      <c r="G181" s="138">
        <f>IFERROR(((E181/F181)-1)*100,IF(E181+F181&lt;&gt;0,100,0))</f>
        <v>-14.28571428571429</v>
      </c>
    </row>
    <row r="182" spans="1:7" s="65" customFormat="1" ht="12" x14ac:dyDescent="0.2">
      <c r="A182" s="107" t="s">
        <v>128</v>
      </c>
      <c r="B182" s="70">
        <v>0</v>
      </c>
      <c r="C182" s="69">
        <v>0</v>
      </c>
      <c r="D182" s="138">
        <f>IFERROR(((B182/C182)-1)*100,IF(B182+C182&lt;&gt;0,100,0))</f>
        <v>0</v>
      </c>
      <c r="E182" s="69">
        <v>0</v>
      </c>
      <c r="F182" s="69">
        <v>0</v>
      </c>
      <c r="G182" s="138">
        <f>IFERROR(((E182/F182)-1)*100,IF(E182+F182&lt;&gt;0,100,0))</f>
        <v>0</v>
      </c>
    </row>
    <row r="183" spans="1:7" s="65" customFormat="1" ht="12" x14ac:dyDescent="0.2">
      <c r="A183" s="107" t="s">
        <v>129</v>
      </c>
      <c r="B183" s="70">
        <v>0</v>
      </c>
      <c r="C183" s="69">
        <v>0</v>
      </c>
      <c r="D183" s="138">
        <f>IFERROR(((B183/C183)-1)*100,IF(B183+C183&lt;&gt;0,100,0))</f>
        <v>0</v>
      </c>
      <c r="E183" s="69">
        <v>0</v>
      </c>
      <c r="F183" s="69">
        <v>1</v>
      </c>
      <c r="G183" s="138">
        <f>IFERROR(((E183/F183)-1)*100,IF(E183+F183&lt;&gt;0,100,0))</f>
        <v>-100</v>
      </c>
    </row>
    <row r="184" spans="1:7" s="65" customFormat="1" ht="12" x14ac:dyDescent="0.2">
      <c r="A184" s="107" t="s">
        <v>130</v>
      </c>
      <c r="B184" s="70">
        <v>0</v>
      </c>
      <c r="C184" s="69">
        <v>1</v>
      </c>
      <c r="D184" s="138">
        <f>IFERROR(((B184/C184)-1)*100,IF(B184+C184&lt;&gt;0,100,0))</f>
        <v>-100</v>
      </c>
      <c r="E184" s="69">
        <v>0</v>
      </c>
      <c r="F184" s="69">
        <v>3</v>
      </c>
      <c r="G184" s="138">
        <f>IFERROR(((E184/F184)-1)*100,IF(E184+F184&lt;&gt;0,100,0))</f>
        <v>-100</v>
      </c>
    </row>
    <row r="185" spans="1:7" s="65" customFormat="1" ht="12" x14ac:dyDescent="0.2">
      <c r="A185" s="107" t="s">
        <v>131</v>
      </c>
      <c r="B185" s="70">
        <v>3</v>
      </c>
      <c r="C185" s="69">
        <v>0</v>
      </c>
      <c r="D185" s="138">
        <f>IFERROR(((B185/C185)-1)*100,IF(B185+C185&lt;&gt;0,100,0))</f>
        <v>100</v>
      </c>
      <c r="E185" s="69">
        <v>11</v>
      </c>
      <c r="F185" s="69">
        <v>7</v>
      </c>
      <c r="G185" s="138">
        <f>IFERROR(((E185/F185)-1)*100,IF(E185+F185&lt;&gt;0,100,0))</f>
        <v>57.142857142857139</v>
      </c>
    </row>
    <row r="186" spans="1:7" s="65" customFormat="1" ht="12" x14ac:dyDescent="0.2">
      <c r="A186" s="107" t="s">
        <v>132</v>
      </c>
      <c r="B186" s="70">
        <v>591</v>
      </c>
      <c r="C186" s="69">
        <v>637</v>
      </c>
      <c r="D186" s="138">
        <f>IFERROR(((B186/C186)-1)*100,IF(B186+C186&lt;&gt;0,100,0))</f>
        <v>-7.2213500784929385</v>
      </c>
      <c r="E186" s="69">
        <v>3437</v>
      </c>
      <c r="F186" s="69">
        <v>3976</v>
      </c>
      <c r="G186" s="138">
        <f>IFERROR(((E186/F186)-1)*100,IF(E186+F186&lt;&gt;0,100,0))</f>
        <v>-13.556338028169012</v>
      </c>
    </row>
    <row r="187" spans="1:7" s="65" customFormat="1" ht="12" x14ac:dyDescent="0.2">
      <c r="A187" s="107" t="s">
        <v>133</v>
      </c>
      <c r="B187" s="70">
        <v>1</v>
      </c>
      <c r="C187" s="69">
        <v>8</v>
      </c>
      <c r="D187" s="138">
        <f>IFERROR(((B187/C187)-1)*100,IF(B187+C187&lt;&gt;0,100,0))</f>
        <v>-87.5</v>
      </c>
      <c r="E187" s="69">
        <v>22</v>
      </c>
      <c r="F187" s="69">
        <v>33</v>
      </c>
      <c r="G187" s="138">
        <f>IFERROR(((E187/F187)-1)*100,IF(E187+F187&lt;&gt;0,100,0))</f>
        <v>-33.333333333333336</v>
      </c>
    </row>
    <row r="188" spans="1:7" s="28" customFormat="1" ht="12" x14ac:dyDescent="0.2">
      <c r="A188" s="85" t="s">
        <v>34</v>
      </c>
      <c r="B188" s="139">
        <f>SUM(B168:B187)</f>
        <v>849</v>
      </c>
      <c r="C188" s="139">
        <f>SUM(C168:C187)</f>
        <v>883</v>
      </c>
      <c r="D188" s="104">
        <f>IFERROR(((B188/C188)-1)*100,IF(B188+C188&lt;&gt;0,100,0))</f>
        <v>-3.8505096262740679</v>
      </c>
      <c r="E188" s="139">
        <f>SUM(E168:E187)</f>
        <v>4488</v>
      </c>
      <c r="F188" s="139">
        <f>SUM(F168:F187)</f>
        <v>5183</v>
      </c>
      <c r="G188" s="104">
        <f>IFERROR(((E188/F188)-1)*100,IF(E188+F188&lt;&gt;0,100,0))</f>
        <v>-13.409222458035885</v>
      </c>
    </row>
    <row r="189" spans="1:7" s="16" customFormat="1" ht="12" x14ac:dyDescent="0.2">
      <c r="A189" s="82"/>
      <c r="B189" s="74"/>
      <c r="C189" s="74"/>
      <c r="D189" s="97"/>
      <c r="E189" s="88"/>
      <c r="F189" s="98"/>
      <c r="G189" s="97"/>
    </row>
    <row r="190" spans="1:7" s="16" customFormat="1" ht="12" x14ac:dyDescent="0.2">
      <c r="A190" s="85" t="s">
        <v>35</v>
      </c>
      <c r="B190" s="89"/>
      <c r="C190" s="89"/>
      <c r="D190" s="99"/>
      <c r="E190" s="99"/>
      <c r="F190" s="99"/>
      <c r="G190" s="99"/>
    </row>
    <row r="191" spans="1:7" s="16" customFormat="1" ht="12" x14ac:dyDescent="0.2">
      <c r="A191" s="82" t="s">
        <v>116</v>
      </c>
      <c r="B191" s="70">
        <v>0</v>
      </c>
      <c r="C191" s="69">
        <v>0</v>
      </c>
      <c r="D191" s="138">
        <f>IFERROR(((B191/C191)-1)*100,IF(B191+C191&lt;&gt;0,100,0))</f>
        <v>0</v>
      </c>
      <c r="E191" s="69">
        <v>2</v>
      </c>
      <c r="F191" s="69">
        <v>0</v>
      </c>
      <c r="G191" s="138">
        <f>IFERROR(((E191/F191)-1)*100,IF(E191+F191&lt;&gt;0,100,0))</f>
        <v>100</v>
      </c>
    </row>
    <row r="192" spans="1:7" s="65" customFormat="1" ht="12" x14ac:dyDescent="0.2">
      <c r="A192" s="107" t="s">
        <v>118</v>
      </c>
      <c r="B192" s="70">
        <v>14</v>
      </c>
      <c r="C192" s="69">
        <v>9</v>
      </c>
      <c r="D192" s="138">
        <f>IFERROR(((B192/C192)-1)*100,IF(B192+C192&lt;&gt;0,100,0))</f>
        <v>55.555555555555557</v>
      </c>
      <c r="E192" s="69">
        <v>87</v>
      </c>
      <c r="F192" s="69">
        <v>67</v>
      </c>
      <c r="G192" s="138">
        <f>IFERROR(((E192/F192)-1)*100,IF(E192+F192&lt;&gt;0,100,0))</f>
        <v>29.850746268656714</v>
      </c>
    </row>
    <row r="193" spans="1:7" s="65" customFormat="1" ht="12" x14ac:dyDescent="0.2">
      <c r="A193" s="107" t="s">
        <v>123</v>
      </c>
      <c r="B193" s="70">
        <v>0</v>
      </c>
      <c r="C193" s="69">
        <v>0</v>
      </c>
      <c r="D193" s="138">
        <f>IFERROR(((B193/C193)-1)*100,IF(B193+C193&lt;&gt;0,100,0))</f>
        <v>0</v>
      </c>
      <c r="E193" s="69">
        <v>47</v>
      </c>
      <c r="F193" s="69">
        <v>8</v>
      </c>
      <c r="G193" s="138">
        <f>IFERROR(((E193/F193)-1)*100,IF(E193+F193&lt;&gt;0,100,0))</f>
        <v>487.5</v>
      </c>
    </row>
    <row r="194" spans="1:7" s="65" customFormat="1" ht="12" x14ac:dyDescent="0.2">
      <c r="A194" s="107" t="s">
        <v>124</v>
      </c>
      <c r="B194" s="70">
        <v>0</v>
      </c>
      <c r="C194" s="69">
        <v>2</v>
      </c>
      <c r="D194" s="138">
        <f>IFERROR(((B194/C194)-1)*100,IF(B194+C194&lt;&gt;0,100,0))</f>
        <v>-100</v>
      </c>
      <c r="E194" s="69">
        <v>0</v>
      </c>
      <c r="F194" s="69">
        <v>2</v>
      </c>
      <c r="G194" s="138">
        <f>IFERROR(((E194/F194)-1)*100,IF(E194+F194&lt;&gt;0,100,0))</f>
        <v>-100</v>
      </c>
    </row>
    <row r="195" spans="1:7" s="65" customFormat="1" ht="12" x14ac:dyDescent="0.2">
      <c r="A195" s="107" t="s">
        <v>134</v>
      </c>
      <c r="B195" s="70">
        <v>0</v>
      </c>
      <c r="C195" s="69">
        <v>0</v>
      </c>
      <c r="D195" s="138">
        <f>IFERROR(((B195/C195)-1)*100,IF(B195+C195&lt;&gt;0,100,0))</f>
        <v>0</v>
      </c>
      <c r="E195" s="69">
        <v>2</v>
      </c>
      <c r="F195" s="69">
        <v>0</v>
      </c>
      <c r="G195" s="138">
        <f>IFERROR(((E195/F195)-1)*100,IF(E195+F195&lt;&gt;0,100,0))</f>
        <v>100</v>
      </c>
    </row>
    <row r="196" spans="1:7" s="65" customFormat="1" ht="12" x14ac:dyDescent="0.2">
      <c r="A196" s="107" t="s">
        <v>132</v>
      </c>
      <c r="B196" s="70">
        <v>53</v>
      </c>
      <c r="C196" s="69">
        <v>38</v>
      </c>
      <c r="D196" s="138">
        <f>IFERROR(((B196/C196)-1)*100,IF(B196+C196&lt;&gt;0,100,0))</f>
        <v>39.473684210526308</v>
      </c>
      <c r="E196" s="69">
        <v>187</v>
      </c>
      <c r="F196" s="69">
        <v>155</v>
      </c>
      <c r="G196" s="138">
        <f>IFERROR(((E196/F196)-1)*100,IF(E196+F196&lt;&gt;0,100,0))</f>
        <v>20.645161290322591</v>
      </c>
    </row>
    <row r="197" spans="1:7" s="33" customFormat="1" x14ac:dyDescent="0.2">
      <c r="A197" s="85" t="s">
        <v>34</v>
      </c>
      <c r="B197" s="139">
        <f>SUM(B191:B196)</f>
        <v>67</v>
      </c>
      <c r="C197" s="139">
        <f>SUM(C191:C196)</f>
        <v>49</v>
      </c>
      <c r="D197" s="104">
        <f>IFERROR(((B197/C197)-1)*100,IF(B197+C197&lt;&gt;0,100,0))</f>
        <v>36.734693877551017</v>
      </c>
      <c r="E197" s="139">
        <f>SUM(E191:E196)</f>
        <v>325</v>
      </c>
      <c r="F197" s="139">
        <f>SUM(F191:F196)</f>
        <v>232</v>
      </c>
      <c r="G197" s="104">
        <f>IFERROR(((E197/F197)-1)*100,IF(E197+F197&lt;&gt;0,100,0))</f>
        <v>40.086206896551737</v>
      </c>
    </row>
    <row r="198" spans="1:7" s="34" customFormat="1" x14ac:dyDescent="0.2">
      <c r="A198" s="30" t="s">
        <v>32</v>
      </c>
      <c r="B198" s="47"/>
      <c r="C198" s="47"/>
      <c r="D198" s="52"/>
      <c r="E198" s="52"/>
      <c r="F198" s="52"/>
      <c r="G198" s="52"/>
    </row>
    <row r="199" spans="1:7" s="32" customFormat="1" x14ac:dyDescent="0.2">
      <c r="A199" s="85" t="s">
        <v>33</v>
      </c>
      <c r="B199" s="89"/>
      <c r="C199" s="89"/>
      <c r="D199" s="94"/>
      <c r="E199" s="95"/>
      <c r="F199" s="95"/>
      <c r="G199" s="94"/>
    </row>
    <row r="200" spans="1:7" s="34" customFormat="1" x14ac:dyDescent="0.2">
      <c r="A200" s="82" t="s">
        <v>114</v>
      </c>
      <c r="B200" s="70">
        <v>0</v>
      </c>
      <c r="C200" s="69">
        <v>0</v>
      </c>
      <c r="D200" s="138">
        <f>IFERROR(((B200/C200)-1)*100,IF(B200+C200&lt;&gt;0,100,0))</f>
        <v>0</v>
      </c>
      <c r="E200" s="69">
        <v>0</v>
      </c>
      <c r="F200" s="69">
        <v>362</v>
      </c>
      <c r="G200" s="138">
        <f>IFERROR(((E200/F200)-1)*100,IF(E200+F200&lt;&gt;0,100,0))</f>
        <v>-100</v>
      </c>
    </row>
    <row r="201" spans="1:7" s="34" customFormat="1" x14ac:dyDescent="0.2">
      <c r="A201" s="107" t="s">
        <v>115</v>
      </c>
      <c r="B201" s="70">
        <v>0</v>
      </c>
      <c r="C201" s="69">
        <v>0</v>
      </c>
      <c r="D201" s="138">
        <f>IFERROR(((B201/C201)-1)*100,IF(B201+C201&lt;&gt;0,100,0))</f>
        <v>0</v>
      </c>
      <c r="E201" s="69">
        <v>14</v>
      </c>
      <c r="F201" s="69">
        <v>0</v>
      </c>
      <c r="G201" s="138">
        <f>IFERROR(((E201/F201)-1)*100,IF(E201+F201&lt;&gt;0,100,0))</f>
        <v>100</v>
      </c>
    </row>
    <row r="202" spans="1:7" s="34" customFormat="1" x14ac:dyDescent="0.2">
      <c r="A202" s="107" t="s">
        <v>116</v>
      </c>
      <c r="B202" s="70">
        <v>16</v>
      </c>
      <c r="C202" s="69">
        <v>699</v>
      </c>
      <c r="D202" s="138">
        <f>IFERROR(((B202/C202)-1)*100,IF(B202+C202&lt;&gt;0,100,0))</f>
        <v>-97.711015736766811</v>
      </c>
      <c r="E202" s="69">
        <v>43386</v>
      </c>
      <c r="F202" s="69">
        <v>1567</v>
      </c>
      <c r="G202" s="138">
        <f>IFERROR(((E202/F202)-1)*100,IF(E202+F202&lt;&gt;0,100,0))</f>
        <v>2668.7300574345882</v>
      </c>
    </row>
    <row r="203" spans="1:7" s="34" customFormat="1" x14ac:dyDescent="0.2">
      <c r="A203" s="107" t="s">
        <v>117</v>
      </c>
      <c r="B203" s="70">
        <v>3</v>
      </c>
      <c r="C203" s="69">
        <v>124</v>
      </c>
      <c r="D203" s="138">
        <f>IFERROR(((B203/C203)-1)*100,IF(B203+C203&lt;&gt;0,100,0))</f>
        <v>-97.58064516129032</v>
      </c>
      <c r="E203" s="69">
        <v>80</v>
      </c>
      <c r="F203" s="69">
        <v>607</v>
      </c>
      <c r="G203" s="138">
        <f>IFERROR(((E203/F203)-1)*100,IF(E203+F203&lt;&gt;0,100,0))</f>
        <v>-86.820428336079075</v>
      </c>
    </row>
    <row r="204" spans="1:7" s="34" customFormat="1" x14ac:dyDescent="0.2">
      <c r="A204" s="107" t="s">
        <v>118</v>
      </c>
      <c r="B204" s="70">
        <v>123396</v>
      </c>
      <c r="C204" s="69">
        <v>2746</v>
      </c>
      <c r="D204" s="138">
        <f>IFERROR(((B204/C204)-1)*100,IF(B204+C204&lt;&gt;0,100,0))</f>
        <v>4393.6635105608157</v>
      </c>
      <c r="E204" s="69">
        <v>300331</v>
      </c>
      <c r="F204" s="69">
        <v>50790</v>
      </c>
      <c r="G204" s="138">
        <f>IFERROR(((E204/F204)-1)*100,IF(E204+F204&lt;&gt;0,100,0))</f>
        <v>491.319157314432</v>
      </c>
    </row>
    <row r="205" spans="1:7" s="34" customFormat="1" x14ac:dyDescent="0.2">
      <c r="A205" s="107" t="s">
        <v>119</v>
      </c>
      <c r="B205" s="70">
        <v>1085</v>
      </c>
      <c r="C205" s="69">
        <v>16469</v>
      </c>
      <c r="D205" s="138">
        <f>IFERROR(((B205/C205)-1)*100,IF(B205+C205&lt;&gt;0,100,0))</f>
        <v>-93.411864715526136</v>
      </c>
      <c r="E205" s="69">
        <v>14932</v>
      </c>
      <c r="F205" s="69">
        <v>24439</v>
      </c>
      <c r="G205" s="138">
        <f>IFERROR(((E205/F205)-1)*100,IF(E205+F205&lt;&gt;0,100,0))</f>
        <v>-38.900937026883263</v>
      </c>
    </row>
    <row r="206" spans="1:7" s="34" customFormat="1" x14ac:dyDescent="0.2">
      <c r="A206" s="107" t="s">
        <v>120</v>
      </c>
      <c r="B206" s="70">
        <v>0</v>
      </c>
      <c r="C206" s="69">
        <v>0</v>
      </c>
      <c r="D206" s="138">
        <f>IFERROR(((B206/C206)-1)*100,IF(B206+C206&lt;&gt;0,100,0))</f>
        <v>0</v>
      </c>
      <c r="E206" s="69">
        <v>1400</v>
      </c>
      <c r="F206" s="69">
        <v>343</v>
      </c>
      <c r="G206" s="138">
        <f>IFERROR(((E206/F206)-1)*100,IF(E206+F206&lt;&gt;0,100,0))</f>
        <v>308.16326530612247</v>
      </c>
    </row>
    <row r="207" spans="1:7" s="34" customFormat="1" x14ac:dyDescent="0.2">
      <c r="A207" s="107" t="s">
        <v>121</v>
      </c>
      <c r="B207" s="70">
        <v>0</v>
      </c>
      <c r="C207" s="69">
        <v>0</v>
      </c>
      <c r="D207" s="138">
        <f>IFERROR(((B207/C207)-1)*100,IF(B207+C207&lt;&gt;0,100,0))</f>
        <v>0</v>
      </c>
      <c r="E207" s="69">
        <v>100</v>
      </c>
      <c r="F207" s="69">
        <v>266</v>
      </c>
      <c r="G207" s="138">
        <f>IFERROR(((E207/F207)-1)*100,IF(E207+F207&lt;&gt;0,100,0))</f>
        <v>-62.406015037593988</v>
      </c>
    </row>
    <row r="208" spans="1:7" s="34" customFormat="1" x14ac:dyDescent="0.2">
      <c r="A208" s="107" t="s">
        <v>122</v>
      </c>
      <c r="B208" s="70">
        <v>0</v>
      </c>
      <c r="C208" s="69">
        <v>0</v>
      </c>
      <c r="D208" s="138">
        <f>IFERROR(((B208/C208)-1)*100,IF(B208+C208&lt;&gt;0,100,0))</f>
        <v>0</v>
      </c>
      <c r="E208" s="69">
        <v>0</v>
      </c>
      <c r="F208" s="69">
        <v>0</v>
      </c>
      <c r="G208" s="138">
        <f>IFERROR(((E208/F208)-1)*100,IF(E208+F208&lt;&gt;0,100,0))</f>
        <v>0</v>
      </c>
    </row>
    <row r="209" spans="1:7" s="34" customFormat="1" x14ac:dyDescent="0.2">
      <c r="A209" s="107" t="s">
        <v>123</v>
      </c>
      <c r="B209" s="70">
        <v>36318</v>
      </c>
      <c r="C209" s="69">
        <v>19552</v>
      </c>
      <c r="D209" s="138">
        <f>IFERROR(((B209/C209)-1)*100,IF(B209+C209&lt;&gt;0,100,0))</f>
        <v>85.750818330605554</v>
      </c>
      <c r="E209" s="69">
        <v>214692</v>
      </c>
      <c r="F209" s="69">
        <v>101894</v>
      </c>
      <c r="G209" s="138">
        <f>IFERROR(((E209/F209)-1)*100,IF(E209+F209&lt;&gt;0,100,0))</f>
        <v>110.7013170549787</v>
      </c>
    </row>
    <row r="210" spans="1:7" s="34" customFormat="1" x14ac:dyDescent="0.2">
      <c r="A210" s="107" t="s">
        <v>124</v>
      </c>
      <c r="B210" s="70">
        <v>27670</v>
      </c>
      <c r="C210" s="69">
        <v>51417</v>
      </c>
      <c r="D210" s="138">
        <f>IFERROR(((B210/C210)-1)*100,IF(B210+C210&lt;&gt;0,100,0))</f>
        <v>-46.185113872843608</v>
      </c>
      <c r="E210" s="69">
        <v>121365</v>
      </c>
      <c r="F210" s="69">
        <v>101468</v>
      </c>
      <c r="G210" s="138">
        <f>IFERROR(((E210/F210)-1)*100,IF(E210+F210&lt;&gt;0,100,0))</f>
        <v>19.609137856269964</v>
      </c>
    </row>
    <row r="211" spans="1:7" s="34" customFormat="1" x14ac:dyDescent="0.2">
      <c r="A211" s="107" t="s">
        <v>125</v>
      </c>
      <c r="B211" s="70">
        <v>0</v>
      </c>
      <c r="C211" s="69">
        <v>1410</v>
      </c>
      <c r="D211" s="138">
        <f>IFERROR(((B211/C211)-1)*100,IF(B211+C211&lt;&gt;0,100,0))</f>
        <v>-100</v>
      </c>
      <c r="E211" s="69">
        <v>0</v>
      </c>
      <c r="F211" s="69">
        <v>8218</v>
      </c>
      <c r="G211" s="138">
        <f>IFERROR(((E211/F211)-1)*100,IF(E211+F211&lt;&gt;0,100,0))</f>
        <v>-100</v>
      </c>
    </row>
    <row r="212" spans="1:7" s="34" customFormat="1" x14ac:dyDescent="0.2">
      <c r="A212" s="107" t="s">
        <v>126</v>
      </c>
      <c r="B212" s="70">
        <v>0</v>
      </c>
      <c r="C212" s="69">
        <v>21210</v>
      </c>
      <c r="D212" s="138">
        <f>IFERROR(((B212/C212)-1)*100,IF(B212+C212&lt;&gt;0,100,0))</f>
        <v>-100</v>
      </c>
      <c r="E212" s="69">
        <v>0</v>
      </c>
      <c r="F212" s="69">
        <v>22630</v>
      </c>
      <c r="G212" s="138">
        <f>IFERROR(((E212/F212)-1)*100,IF(E212+F212&lt;&gt;0,100,0))</f>
        <v>-100</v>
      </c>
    </row>
    <row r="213" spans="1:7" s="34" customFormat="1" x14ac:dyDescent="0.2">
      <c r="A213" s="107" t="s">
        <v>127</v>
      </c>
      <c r="B213" s="70">
        <v>1803</v>
      </c>
      <c r="C213" s="69">
        <v>70</v>
      </c>
      <c r="D213" s="138">
        <f>IFERROR(((B213/C213)-1)*100,IF(B213+C213&lt;&gt;0,100,0))</f>
        <v>2475.7142857142858</v>
      </c>
      <c r="E213" s="69">
        <v>5493</v>
      </c>
      <c r="F213" s="69">
        <v>805</v>
      </c>
      <c r="G213" s="138">
        <f>IFERROR(((E213/F213)-1)*100,IF(E213+F213&lt;&gt;0,100,0))</f>
        <v>582.36024844720498</v>
      </c>
    </row>
    <row r="214" spans="1:7" s="34" customFormat="1" x14ac:dyDescent="0.2">
      <c r="A214" s="107" t="s">
        <v>128</v>
      </c>
      <c r="B214" s="70">
        <v>0</v>
      </c>
      <c r="C214" s="69">
        <v>0</v>
      </c>
      <c r="D214" s="138">
        <f>IFERROR(((B214/C214)-1)*100,IF(B214+C214&lt;&gt;0,100,0))</f>
        <v>0</v>
      </c>
      <c r="E214" s="69">
        <v>0</v>
      </c>
      <c r="F214" s="69">
        <v>0</v>
      </c>
      <c r="G214" s="138">
        <f>IFERROR(((E214/F214)-1)*100,IF(E214+F214&lt;&gt;0,100,0))</f>
        <v>0</v>
      </c>
    </row>
    <row r="215" spans="1:7" s="34" customFormat="1" x14ac:dyDescent="0.2">
      <c r="A215" s="107" t="s">
        <v>129</v>
      </c>
      <c r="B215" s="70">
        <v>0</v>
      </c>
      <c r="C215" s="69">
        <v>0</v>
      </c>
      <c r="D215" s="138">
        <f>IFERROR(((B215/C215)-1)*100,IF(B215+C215&lt;&gt;0,100,0))</f>
        <v>0</v>
      </c>
      <c r="E215" s="69">
        <v>0</v>
      </c>
      <c r="F215" s="69">
        <v>58</v>
      </c>
      <c r="G215" s="138">
        <f>IFERROR(((E215/F215)-1)*100,IF(E215+F215&lt;&gt;0,100,0))</f>
        <v>-100</v>
      </c>
    </row>
    <row r="216" spans="1:7" s="34" customFormat="1" x14ac:dyDescent="0.2">
      <c r="A216" s="107" t="s">
        <v>130</v>
      </c>
      <c r="B216" s="70">
        <v>0</v>
      </c>
      <c r="C216" s="69">
        <v>35</v>
      </c>
      <c r="D216" s="138">
        <f>IFERROR(((B216/C216)-1)*100,IF(B216+C216&lt;&gt;0,100,0))</f>
        <v>-100</v>
      </c>
      <c r="E216" s="69">
        <v>0</v>
      </c>
      <c r="F216" s="69">
        <v>790</v>
      </c>
      <c r="G216" s="138">
        <f>IFERROR(((E216/F216)-1)*100,IF(E216+F216&lt;&gt;0,100,0))</f>
        <v>-100</v>
      </c>
    </row>
    <row r="217" spans="1:7" s="34" customFormat="1" x14ac:dyDescent="0.2">
      <c r="A217" s="107" t="s">
        <v>131</v>
      </c>
      <c r="B217" s="70">
        <v>1590</v>
      </c>
      <c r="C217" s="69">
        <v>0</v>
      </c>
      <c r="D217" s="138">
        <f>IFERROR(((B217/C217)-1)*100,IF(B217+C217&lt;&gt;0,100,0))</f>
        <v>100</v>
      </c>
      <c r="E217" s="69">
        <v>4540</v>
      </c>
      <c r="F217" s="69">
        <v>40083</v>
      </c>
      <c r="G217" s="138">
        <f>IFERROR(((E217/F217)-1)*100,IF(E217+F217&lt;&gt;0,100,0))</f>
        <v>-88.673502482349136</v>
      </c>
    </row>
    <row r="218" spans="1:7" s="34" customFormat="1" x14ac:dyDescent="0.2">
      <c r="A218" s="107" t="s">
        <v>132</v>
      </c>
      <c r="B218" s="70">
        <v>701545</v>
      </c>
      <c r="C218" s="69">
        <v>178963</v>
      </c>
      <c r="D218" s="138">
        <f>IFERROR(((B218/C218)-1)*100,IF(B218+C218&lt;&gt;0,100,0))</f>
        <v>292.0056100981767</v>
      </c>
      <c r="E218" s="69">
        <v>2528659</v>
      </c>
      <c r="F218" s="69">
        <v>1200500</v>
      </c>
      <c r="G218" s="138">
        <f>IFERROR(((E218/F218)-1)*100,IF(E218+F218&lt;&gt;0,100,0))</f>
        <v>110.63381924198251</v>
      </c>
    </row>
    <row r="219" spans="1:7" s="34" customFormat="1" x14ac:dyDescent="0.2">
      <c r="A219" s="107" t="s">
        <v>133</v>
      </c>
      <c r="B219" s="70">
        <v>2408</v>
      </c>
      <c r="C219" s="69">
        <v>548</v>
      </c>
      <c r="D219" s="138">
        <f>IFERROR(((B219/C219)-1)*100,IF(B219+C219&lt;&gt;0,100,0))</f>
        <v>339.41605839416059</v>
      </c>
      <c r="E219" s="69">
        <v>37388</v>
      </c>
      <c r="F219" s="69">
        <v>16794</v>
      </c>
      <c r="G219" s="138">
        <f>IFERROR(((E219/F219)-1)*100,IF(E219+F219&lt;&gt;0,100,0))</f>
        <v>122.6271287364535</v>
      </c>
    </row>
    <row r="220" spans="1:7" s="33" customFormat="1" x14ac:dyDescent="0.2">
      <c r="A220" s="85" t="s">
        <v>34</v>
      </c>
      <c r="B220" s="139">
        <f>SUM(B200:B219)</f>
        <v>895834</v>
      </c>
      <c r="C220" s="139">
        <f>SUM(C200:C219)</f>
        <v>293243</v>
      </c>
      <c r="D220" s="104">
        <f>IFERROR(((B220/C220)-1)*100,IF(B220+C220&lt;&gt;0,100,0))</f>
        <v>205.49203220537234</v>
      </c>
      <c r="E220" s="139">
        <f>SUM(E200:E219)</f>
        <v>3272380</v>
      </c>
      <c r="F220" s="139">
        <f>SUM(F200:F219)</f>
        <v>1571614</v>
      </c>
      <c r="G220" s="104">
        <f>IFERROR(((E220/F220)-1)*100,IF(E220+F220&lt;&gt;0,100,0))</f>
        <v>108.21779393667912</v>
      </c>
    </row>
    <row r="221" spans="1:7" s="32" customFormat="1" x14ac:dyDescent="0.2">
      <c r="A221" s="82"/>
      <c r="B221" s="74"/>
      <c r="C221" s="74"/>
      <c r="D221" s="97"/>
      <c r="E221" s="88"/>
      <c r="F221" s="98"/>
      <c r="G221" s="97"/>
    </row>
    <row r="222" spans="1:7" s="33" customFormat="1" x14ac:dyDescent="0.2">
      <c r="A222" s="85" t="s">
        <v>35</v>
      </c>
      <c r="B222" s="89"/>
      <c r="C222" s="89"/>
      <c r="D222" s="99"/>
      <c r="E222" s="99"/>
      <c r="F222" s="99"/>
      <c r="G222" s="99"/>
    </row>
    <row r="223" spans="1:7" s="33" customFormat="1" x14ac:dyDescent="0.2">
      <c r="A223" s="82" t="s">
        <v>116</v>
      </c>
      <c r="B223" s="70">
        <v>0</v>
      </c>
      <c r="C223" s="69">
        <v>0</v>
      </c>
      <c r="D223" s="138">
        <f>IFERROR(((B223/C223)-1)*100,IF(B223+C223&lt;&gt;0,100,0))</f>
        <v>0</v>
      </c>
      <c r="E223" s="69">
        <v>5522</v>
      </c>
      <c r="F223" s="69">
        <v>0</v>
      </c>
      <c r="G223" s="138">
        <f>IFERROR(((E223/F223)-1)*100,IF(E223+F223&lt;&gt;0,100,0))</f>
        <v>100</v>
      </c>
    </row>
    <row r="224" spans="1:7" s="66" customFormat="1" x14ac:dyDescent="0.2">
      <c r="A224" s="107" t="s">
        <v>118</v>
      </c>
      <c r="B224" s="70">
        <v>43000</v>
      </c>
      <c r="C224" s="69">
        <v>23000</v>
      </c>
      <c r="D224" s="138">
        <f>IFERROR(((B224/C224)-1)*100,IF(B224+C224&lt;&gt;0,100,0))</f>
        <v>86.956521739130437</v>
      </c>
      <c r="E224" s="69">
        <v>397578</v>
      </c>
      <c r="F224" s="69">
        <v>448769</v>
      </c>
      <c r="G224" s="138">
        <f>IFERROR(((E224/F224)-1)*100,IF(E224+F224&lt;&gt;0,100,0))</f>
        <v>-11.406982211338123</v>
      </c>
    </row>
    <row r="225" spans="1:7" s="66" customFormat="1" x14ac:dyDescent="0.2">
      <c r="A225" s="107" t="s">
        <v>123</v>
      </c>
      <c r="B225" s="70">
        <v>0</v>
      </c>
      <c r="C225" s="69">
        <v>0</v>
      </c>
      <c r="D225" s="138">
        <f>IFERROR(((B225/C225)-1)*100,IF(B225+C225&lt;&gt;0,100,0))</f>
        <v>0</v>
      </c>
      <c r="E225" s="69">
        <v>432986</v>
      </c>
      <c r="F225" s="69">
        <v>4500</v>
      </c>
      <c r="G225" s="138">
        <f>IFERROR(((E225/F225)-1)*100,IF(E225+F225&lt;&gt;0,100,0))</f>
        <v>9521.9111111111106</v>
      </c>
    </row>
    <row r="226" spans="1:7" s="66" customFormat="1" x14ac:dyDescent="0.2">
      <c r="A226" s="107" t="s">
        <v>124</v>
      </c>
      <c r="B226" s="70">
        <v>0</v>
      </c>
      <c r="C226" s="69">
        <v>1700</v>
      </c>
      <c r="D226" s="138">
        <f>IFERROR(((B226/C226)-1)*100,IF(B226+C226&lt;&gt;0,100,0))</f>
        <v>-100</v>
      </c>
      <c r="E226" s="69">
        <v>0</v>
      </c>
      <c r="F226" s="69">
        <v>1700</v>
      </c>
      <c r="G226" s="138">
        <f>IFERROR(((E226/F226)-1)*100,IF(E226+F226&lt;&gt;0,100,0))</f>
        <v>-100</v>
      </c>
    </row>
    <row r="227" spans="1:7" s="66" customFormat="1" x14ac:dyDescent="0.2">
      <c r="A227" s="107" t="s">
        <v>134</v>
      </c>
      <c r="B227" s="70">
        <v>0</v>
      </c>
      <c r="C227" s="69">
        <v>0</v>
      </c>
      <c r="D227" s="138">
        <f>IFERROR(((B227/C227)-1)*100,IF(B227+C227&lt;&gt;0,100,0))</f>
        <v>0</v>
      </c>
      <c r="E227" s="69">
        <v>2400</v>
      </c>
      <c r="F227" s="69">
        <v>0</v>
      </c>
      <c r="G227" s="138">
        <f>IFERROR(((E227/F227)-1)*100,IF(E227+F227&lt;&gt;0,100,0))</f>
        <v>100</v>
      </c>
    </row>
    <row r="228" spans="1:7" s="66" customFormat="1" x14ac:dyDescent="0.2">
      <c r="A228" s="107" t="s">
        <v>132</v>
      </c>
      <c r="B228" s="70">
        <v>1103756</v>
      </c>
      <c r="C228" s="69">
        <v>23640</v>
      </c>
      <c r="D228" s="138">
        <f>IFERROR(((B228/C228)-1)*100,IF(B228+C228&lt;&gt;0,100,0))</f>
        <v>4569.0186125211503</v>
      </c>
      <c r="E228" s="69">
        <v>2549785</v>
      </c>
      <c r="F228" s="69">
        <v>325866</v>
      </c>
      <c r="G228" s="138">
        <f>IFERROR(((E228/F228)-1)*100,IF(E228+F228&lt;&gt;0,100,0))</f>
        <v>682.4642644522595</v>
      </c>
    </row>
    <row r="229" spans="1:7" s="33" customFormat="1" x14ac:dyDescent="0.2">
      <c r="A229" s="85" t="s">
        <v>34</v>
      </c>
      <c r="B229" s="139">
        <f>SUM(B223:B228)</f>
        <v>1146756</v>
      </c>
      <c r="C229" s="139">
        <f>SUM(C223:C228)</f>
        <v>48340</v>
      </c>
      <c r="D229" s="104">
        <f>IFERROR(((B229/C229)-1)*100,IF(B229+C229&lt;&gt;0,100,0))</f>
        <v>2272.2714108398841</v>
      </c>
      <c r="E229" s="139">
        <f>SUM(E223:E228)</f>
        <v>3388271</v>
      </c>
      <c r="F229" s="139">
        <f>SUM(F223:F228)</f>
        <v>780835</v>
      </c>
      <c r="G229" s="104">
        <f>IFERROR(((E229/F229)-1)*100,IF(E229+F229&lt;&gt;0,100,0))</f>
        <v>333.9291911863582</v>
      </c>
    </row>
    <row r="230" spans="1:7" s="32" customFormat="1" x14ac:dyDescent="0.2">
      <c r="A230" s="30" t="s">
        <v>96</v>
      </c>
      <c r="B230" s="47"/>
      <c r="C230" s="47"/>
      <c r="D230" s="52"/>
      <c r="E230" s="52"/>
      <c r="F230" s="52"/>
      <c r="G230" s="52"/>
    </row>
    <row r="231" spans="1:7" s="33" customFormat="1" x14ac:dyDescent="0.2">
      <c r="A231" s="85" t="s">
        <v>33</v>
      </c>
      <c r="B231" s="89"/>
      <c r="C231" s="89"/>
      <c r="D231" s="94"/>
      <c r="E231" s="95"/>
      <c r="F231" s="95"/>
      <c r="G231" s="94"/>
    </row>
    <row r="232" spans="1:7" s="33" customFormat="1" x14ac:dyDescent="0.2">
      <c r="A232" s="82" t="s">
        <v>114</v>
      </c>
      <c r="B232" s="70">
        <v>0</v>
      </c>
      <c r="C232" s="69">
        <v>0</v>
      </c>
      <c r="D232" s="138">
        <f>IFERROR(((B232/C232)-1)*100,IF(B232+C232&lt;&gt;0,100,0))</f>
        <v>0</v>
      </c>
      <c r="E232" s="69">
        <v>0</v>
      </c>
      <c r="F232" s="69">
        <v>7166.5140000000001</v>
      </c>
      <c r="G232" s="138">
        <f>IFERROR(((E232/F232)-1)*100,IF(E232+F232&lt;&gt;0,100,0))</f>
        <v>-100</v>
      </c>
    </row>
    <row r="233" spans="1:7" s="66" customFormat="1" x14ac:dyDescent="0.2">
      <c r="A233" s="107" t="s">
        <v>115</v>
      </c>
      <c r="B233" s="70">
        <v>0</v>
      </c>
      <c r="C233" s="69">
        <v>0</v>
      </c>
      <c r="D233" s="138">
        <f>IFERROR(((B233/C233)-1)*100,IF(B233+C233&lt;&gt;0,100,0))</f>
        <v>0</v>
      </c>
      <c r="E233" s="69">
        <v>136.14150000000001</v>
      </c>
      <c r="F233" s="69">
        <v>0</v>
      </c>
      <c r="G233" s="138">
        <f>IFERROR(((E233/F233)-1)*100,IF(E233+F233&lt;&gt;0,100,0))</f>
        <v>100</v>
      </c>
    </row>
    <row r="234" spans="1:7" s="66" customFormat="1" x14ac:dyDescent="0.2">
      <c r="A234" s="107" t="s">
        <v>116</v>
      </c>
      <c r="B234" s="70">
        <v>243.85599999999999</v>
      </c>
      <c r="C234" s="69">
        <v>9989.8420000000006</v>
      </c>
      <c r="D234" s="138">
        <f>IFERROR(((B234/C234)-1)*100,IF(B234+C234&lt;&gt;0,100,0))</f>
        <v>-97.558960391966153</v>
      </c>
      <c r="E234" s="69">
        <v>641217.02220000001</v>
      </c>
      <c r="F234" s="69">
        <v>22582.788</v>
      </c>
      <c r="G234" s="138">
        <f>IFERROR(((E234/F234)-1)*100,IF(E234+F234&lt;&gt;0,100,0))</f>
        <v>2739.4059325181638</v>
      </c>
    </row>
    <row r="235" spans="1:7" s="66" customFormat="1" x14ac:dyDescent="0.2">
      <c r="A235" s="107" t="s">
        <v>117</v>
      </c>
      <c r="B235" s="70">
        <v>51.347999999999999</v>
      </c>
      <c r="C235" s="69">
        <v>2088.6640000000002</v>
      </c>
      <c r="D235" s="138">
        <f>IFERROR(((B235/C235)-1)*100,IF(B235+C235&lt;&gt;0,100,0))</f>
        <v>-97.54158639206689</v>
      </c>
      <c r="E235" s="69">
        <v>1355.6815999999999</v>
      </c>
      <c r="F235" s="69">
        <v>10281.5929</v>
      </c>
      <c r="G235" s="138">
        <f>IFERROR(((E235/F235)-1)*100,IF(E235+F235&lt;&gt;0,100,0))</f>
        <v>-86.814478912114865</v>
      </c>
    </row>
    <row r="236" spans="1:7" s="66" customFormat="1" x14ac:dyDescent="0.2">
      <c r="A236" s="107" t="s">
        <v>118</v>
      </c>
      <c r="B236" s="70">
        <v>1489642.01</v>
      </c>
      <c r="C236" s="69">
        <v>37159.124499999998</v>
      </c>
      <c r="D236" s="138">
        <f>IFERROR(((B236/C236)-1)*100,IF(B236+C236&lt;&gt;0,100,0))</f>
        <v>3908.8189106823547</v>
      </c>
      <c r="E236" s="69">
        <v>3637964.5016000001</v>
      </c>
      <c r="F236" s="69">
        <v>690999.49580000003</v>
      </c>
      <c r="G236" s="138">
        <f>IFERROR(((E236/F236)-1)*100,IF(E236+F236&lt;&gt;0,100,0))</f>
        <v>426.47860435674721</v>
      </c>
    </row>
    <row r="237" spans="1:7" s="66" customFormat="1" x14ac:dyDescent="0.2">
      <c r="A237" s="107" t="s">
        <v>119</v>
      </c>
      <c r="B237" s="70">
        <v>10292.084000000001</v>
      </c>
      <c r="C237" s="69">
        <v>170528.78349999999</v>
      </c>
      <c r="D237" s="138">
        <f>IFERROR(((B237/C237)-1)*100,IF(B237+C237&lt;&gt;0,100,0))</f>
        <v>-93.964605981019034</v>
      </c>
      <c r="E237" s="69">
        <v>145660.53520000001</v>
      </c>
      <c r="F237" s="69">
        <v>252110.09169999999</v>
      </c>
      <c r="G237" s="138">
        <f>IFERROR(((E237/F237)-1)*100,IF(E237+F237&lt;&gt;0,100,0))</f>
        <v>-42.22344126813865</v>
      </c>
    </row>
    <row r="238" spans="1:7" s="66" customFormat="1" x14ac:dyDescent="0.2">
      <c r="A238" s="107" t="s">
        <v>120</v>
      </c>
      <c r="B238" s="70">
        <v>0</v>
      </c>
      <c r="C238" s="69">
        <v>0</v>
      </c>
      <c r="D238" s="138">
        <f>IFERROR(((B238/C238)-1)*100,IF(B238+C238&lt;&gt;0,100,0))</f>
        <v>0</v>
      </c>
      <c r="E238" s="69">
        <v>13867.605</v>
      </c>
      <c r="F238" s="69">
        <v>3552.556</v>
      </c>
      <c r="G238" s="138">
        <f>IFERROR(((E238/F238)-1)*100,IF(E238+F238&lt;&gt;0,100,0))</f>
        <v>290.35570445617179</v>
      </c>
    </row>
    <row r="239" spans="1:7" s="66" customFormat="1" x14ac:dyDescent="0.2">
      <c r="A239" s="107" t="s">
        <v>121</v>
      </c>
      <c r="B239" s="70">
        <v>0</v>
      </c>
      <c r="C239" s="69">
        <v>0</v>
      </c>
      <c r="D239" s="138">
        <f>IFERROR(((B239/C239)-1)*100,IF(B239+C239&lt;&gt;0,100,0))</f>
        <v>0</v>
      </c>
      <c r="E239" s="69">
        <v>1298.27</v>
      </c>
      <c r="F239" s="69">
        <v>3643.0641999999998</v>
      </c>
      <c r="G239" s="138">
        <f>IFERROR(((E239/F239)-1)*100,IF(E239+F239&lt;&gt;0,100,0))</f>
        <v>-64.363241251691363</v>
      </c>
    </row>
    <row r="240" spans="1:7" s="66" customFormat="1" x14ac:dyDescent="0.2">
      <c r="A240" s="107" t="s">
        <v>122</v>
      </c>
      <c r="B240" s="70">
        <v>0</v>
      </c>
      <c r="C240" s="69">
        <v>0</v>
      </c>
      <c r="D240" s="138">
        <f>IFERROR(((B240/C240)-1)*100,IF(B240+C240&lt;&gt;0,100,0))</f>
        <v>0</v>
      </c>
      <c r="E240" s="69">
        <v>0</v>
      </c>
      <c r="F240" s="69">
        <v>0</v>
      </c>
      <c r="G240" s="138">
        <f>IFERROR(((E240/F240)-1)*100,IF(E240+F240&lt;&gt;0,100,0))</f>
        <v>0</v>
      </c>
    </row>
    <row r="241" spans="1:7" s="66" customFormat="1" x14ac:dyDescent="0.2">
      <c r="A241" s="107" t="s">
        <v>123</v>
      </c>
      <c r="B241" s="70">
        <v>553392.05929999996</v>
      </c>
      <c r="C241" s="69">
        <v>282322.37439999997</v>
      </c>
      <c r="D241" s="138">
        <f>IFERROR(((B241/C241)-1)*100,IF(B241+C241&lt;&gt;0,100,0))</f>
        <v>96.014240981107307</v>
      </c>
      <c r="E241" s="69">
        <v>3268011.4389</v>
      </c>
      <c r="F241" s="69">
        <v>1491230.5386000001</v>
      </c>
      <c r="G241" s="138">
        <f>IFERROR(((E241/F241)-1)*100,IF(E241+F241&lt;&gt;0,100,0))</f>
        <v>119.14863961732442</v>
      </c>
    </row>
    <row r="242" spans="1:7" s="66" customFormat="1" x14ac:dyDescent="0.2">
      <c r="A242" s="107" t="s">
        <v>124</v>
      </c>
      <c r="B242" s="70">
        <v>474643.57049999997</v>
      </c>
      <c r="C242" s="69">
        <v>873655.34389999998</v>
      </c>
      <c r="D242" s="138">
        <f>IFERROR(((B242/C242)-1)*100,IF(B242+C242&lt;&gt;0,100,0))</f>
        <v>-45.671531249246442</v>
      </c>
      <c r="E242" s="69">
        <v>2072489.9143999999</v>
      </c>
      <c r="F242" s="69">
        <v>1727540.5715000001</v>
      </c>
      <c r="G242" s="138">
        <f>IFERROR(((E242/F242)-1)*100,IF(E242+F242&lt;&gt;0,100,0))</f>
        <v>19.967655092492855</v>
      </c>
    </row>
    <row r="243" spans="1:7" s="66" customFormat="1" x14ac:dyDescent="0.2">
      <c r="A243" s="107" t="s">
        <v>125</v>
      </c>
      <c r="B243" s="70">
        <v>0</v>
      </c>
      <c r="C243" s="69">
        <v>17516.86</v>
      </c>
      <c r="D243" s="138">
        <f>IFERROR(((B243/C243)-1)*100,IF(B243+C243&lt;&gt;0,100,0))</f>
        <v>-100</v>
      </c>
      <c r="E243" s="69">
        <v>0</v>
      </c>
      <c r="F243" s="69">
        <v>103234.478</v>
      </c>
      <c r="G243" s="138">
        <f>IFERROR(((E243/F243)-1)*100,IF(E243+F243&lt;&gt;0,100,0))</f>
        <v>-100</v>
      </c>
    </row>
    <row r="244" spans="1:7" s="66" customFormat="1" x14ac:dyDescent="0.2">
      <c r="A244" s="107" t="s">
        <v>126</v>
      </c>
      <c r="B244" s="70">
        <v>0</v>
      </c>
      <c r="C244" s="69">
        <v>365949.47</v>
      </c>
      <c r="D244" s="138">
        <f>IFERROR(((B244/C244)-1)*100,IF(B244+C244&lt;&gt;0,100,0))</f>
        <v>-100</v>
      </c>
      <c r="E244" s="69">
        <v>0</v>
      </c>
      <c r="F244" s="69">
        <v>390590.15</v>
      </c>
      <c r="G244" s="138">
        <f>IFERROR(((E244/F244)-1)*100,IF(E244+F244&lt;&gt;0,100,0))</f>
        <v>-100</v>
      </c>
    </row>
    <row r="245" spans="1:7" s="66" customFormat="1" x14ac:dyDescent="0.2">
      <c r="A245" s="107" t="s">
        <v>127</v>
      </c>
      <c r="B245" s="70">
        <v>20049.36</v>
      </c>
      <c r="C245" s="69">
        <v>848.61699999999996</v>
      </c>
      <c r="D245" s="138">
        <f>IFERROR(((B245/C245)-1)*100,IF(B245+C245&lt;&gt;0,100,0))</f>
        <v>2262.5923119616978</v>
      </c>
      <c r="E245" s="69">
        <v>60716.112000000001</v>
      </c>
      <c r="F245" s="69">
        <v>9668.1079000000009</v>
      </c>
      <c r="G245" s="138">
        <f>IFERROR(((E245/F245)-1)*100,IF(E245+F245&lt;&gt;0,100,0))</f>
        <v>528.00407926767127</v>
      </c>
    </row>
    <row r="246" spans="1:7" s="66" customFormat="1" x14ac:dyDescent="0.2">
      <c r="A246" s="107" t="s">
        <v>128</v>
      </c>
      <c r="B246" s="70">
        <v>0</v>
      </c>
      <c r="C246" s="69">
        <v>0</v>
      </c>
      <c r="D246" s="138">
        <f>IFERROR(((B246/C246)-1)*100,IF(B246+C246&lt;&gt;0,100,0))</f>
        <v>0</v>
      </c>
      <c r="E246" s="69">
        <v>0</v>
      </c>
      <c r="F246" s="69">
        <v>0</v>
      </c>
      <c r="G246" s="138">
        <f>IFERROR(((E246/F246)-1)*100,IF(E246+F246&lt;&gt;0,100,0))</f>
        <v>0</v>
      </c>
    </row>
    <row r="247" spans="1:7" s="66" customFormat="1" x14ac:dyDescent="0.2">
      <c r="A247" s="107" t="s">
        <v>129</v>
      </c>
      <c r="B247" s="70">
        <v>0</v>
      </c>
      <c r="C247" s="69">
        <v>0</v>
      </c>
      <c r="D247" s="138">
        <f>IFERROR(((B247/C247)-1)*100,IF(B247+C247&lt;&gt;0,100,0))</f>
        <v>0</v>
      </c>
      <c r="E247" s="69">
        <v>0</v>
      </c>
      <c r="F247" s="69">
        <v>573.89260000000002</v>
      </c>
      <c r="G247" s="138">
        <f>IFERROR(((E247/F247)-1)*100,IF(E247+F247&lt;&gt;0,100,0))</f>
        <v>-100</v>
      </c>
    </row>
    <row r="248" spans="1:7" s="66" customFormat="1" x14ac:dyDescent="0.2">
      <c r="A248" s="107" t="s">
        <v>130</v>
      </c>
      <c r="B248" s="70">
        <v>0</v>
      </c>
      <c r="C248" s="69">
        <v>334.95</v>
      </c>
      <c r="D248" s="138">
        <f>IFERROR(((B248/C248)-1)*100,IF(B248+C248&lt;&gt;0,100,0))</f>
        <v>-100</v>
      </c>
      <c r="E248" s="69">
        <v>0</v>
      </c>
      <c r="F248" s="69">
        <v>7586.2079999999996</v>
      </c>
      <c r="G248" s="138">
        <f>IFERROR(((E248/F248)-1)*100,IF(E248+F248&lt;&gt;0,100,0))</f>
        <v>-100</v>
      </c>
    </row>
    <row r="249" spans="1:7" s="66" customFormat="1" x14ac:dyDescent="0.2">
      <c r="A249" s="107" t="s">
        <v>131</v>
      </c>
      <c r="B249" s="70">
        <v>4965.6975000000002</v>
      </c>
      <c r="C249" s="69">
        <v>0</v>
      </c>
      <c r="D249" s="138">
        <f>IFERROR(((B249/C249)-1)*100,IF(B249+C249&lt;&gt;0,100,0))</f>
        <v>100</v>
      </c>
      <c r="E249" s="69">
        <v>14109.3025</v>
      </c>
      <c r="F249" s="69">
        <v>140713.62909999999</v>
      </c>
      <c r="G249" s="138">
        <f>IFERROR(((E249/F249)-1)*100,IF(E249+F249&lt;&gt;0,100,0))</f>
        <v>-89.973037729008439</v>
      </c>
    </row>
    <row r="250" spans="1:7" s="66" customFormat="1" x14ac:dyDescent="0.2">
      <c r="A250" s="107" t="s">
        <v>132</v>
      </c>
      <c r="B250" s="70">
        <v>8625915.7050000001</v>
      </c>
      <c r="C250" s="69">
        <v>2506403.2914</v>
      </c>
      <c r="D250" s="138">
        <f>IFERROR(((B250/C250)-1)*100,IF(B250+C250&lt;&gt;0,100,0))</f>
        <v>244.15513794596993</v>
      </c>
      <c r="E250" s="69">
        <v>32612848.6261</v>
      </c>
      <c r="F250" s="69">
        <v>17029339.499499999</v>
      </c>
      <c r="G250" s="138">
        <f>IFERROR(((E250/F250)-1)*100,IF(E250+F250&lt;&gt;0,100,0))</f>
        <v>91.509768344553535</v>
      </c>
    </row>
    <row r="251" spans="1:7" s="66" customFormat="1" x14ac:dyDescent="0.2">
      <c r="A251" s="107" t="s">
        <v>133</v>
      </c>
      <c r="B251" s="70">
        <v>30092.776000000002</v>
      </c>
      <c r="C251" s="69">
        <v>5865.16</v>
      </c>
      <c r="D251" s="138">
        <f>IFERROR(((B251/C251)-1)*100,IF(B251+C251&lt;&gt;0,100,0))</f>
        <v>413.07681290876974</v>
      </c>
      <c r="E251" s="69">
        <v>461302.26500000001</v>
      </c>
      <c r="F251" s="69">
        <v>180633.508</v>
      </c>
      <c r="G251" s="138">
        <f>IFERROR(((E251/F251)-1)*100,IF(E251+F251&lt;&gt;0,100,0))</f>
        <v>155.38022823539475</v>
      </c>
    </row>
    <row r="252" spans="1:7" s="33" customFormat="1" x14ac:dyDescent="0.2">
      <c r="A252" s="85" t="s">
        <v>34</v>
      </c>
      <c r="B252" s="139">
        <f>SUM(B232:B251)</f>
        <v>11209288.4663</v>
      </c>
      <c r="C252" s="139">
        <f>SUM(C232:C251)</f>
        <v>4272662.4807000002</v>
      </c>
      <c r="D252" s="104">
        <f>IFERROR(((B252/C252)-1)*100,IF(B252+C252&lt;&gt;0,100,0))</f>
        <v>162.34902749593167</v>
      </c>
      <c r="E252" s="139">
        <f>SUM(E232:E251)</f>
        <v>42930977.416000001</v>
      </c>
      <c r="F252" s="139">
        <f>SUM(F232:F251)</f>
        <v>22071446.685800001</v>
      </c>
      <c r="G252" s="104">
        <f>IFERROR(((E252/F252)-1)*100,IF(E252+F252&lt;&gt;0,100,0))</f>
        <v>94.509123154216695</v>
      </c>
    </row>
    <row r="253" spans="1:7" s="33" customFormat="1" x14ac:dyDescent="0.2">
      <c r="A253" s="82"/>
      <c r="B253" s="74"/>
      <c r="C253" s="74"/>
      <c r="D253" s="97"/>
      <c r="E253" s="88"/>
      <c r="F253" s="98"/>
      <c r="G253" s="97"/>
    </row>
    <row r="254" spans="1:7" x14ac:dyDescent="0.2">
      <c r="A254" s="85" t="s">
        <v>35</v>
      </c>
      <c r="B254" s="89"/>
      <c r="C254" s="89"/>
      <c r="D254" s="99"/>
      <c r="E254" s="99"/>
      <c r="F254" s="99"/>
      <c r="G254" s="99"/>
    </row>
    <row r="255" spans="1:7" x14ac:dyDescent="0.2">
      <c r="A255" s="82" t="s">
        <v>116</v>
      </c>
      <c r="B255" s="70">
        <v>0</v>
      </c>
      <c r="C255" s="69">
        <v>0</v>
      </c>
      <c r="D255" s="138">
        <f>IFERROR(((B255/C255)-1)*100,IF(B255+C255&lt;&gt;0,100,0))</f>
        <v>0</v>
      </c>
      <c r="E255" s="69">
        <v>33.119621000000002</v>
      </c>
      <c r="F255" s="69">
        <v>0</v>
      </c>
      <c r="G255" s="138">
        <f>IFERROR(((E255/F255)-1)*100,IF(E255+F255&lt;&gt;0,100,0))</f>
        <v>100</v>
      </c>
    </row>
    <row r="256" spans="1:7" s="66" customFormat="1" x14ac:dyDescent="0.2">
      <c r="A256" s="107" t="s">
        <v>118</v>
      </c>
      <c r="B256" s="70">
        <v>10663.77</v>
      </c>
      <c r="C256" s="69">
        <v>3954.21</v>
      </c>
      <c r="D256" s="138">
        <f>IFERROR(((B256/C256)-1)*100,IF(B256+C256&lt;&gt;0,100,0))</f>
        <v>169.68142814873261</v>
      </c>
      <c r="E256" s="69">
        <v>202459.66688800001</v>
      </c>
      <c r="F256" s="69">
        <v>96672.804325000005</v>
      </c>
      <c r="G256" s="138">
        <f>IFERROR(((E256/F256)-1)*100,IF(E256+F256&lt;&gt;0,100,0))</f>
        <v>109.42773751277541</v>
      </c>
    </row>
    <row r="257" spans="1:7" s="66" customFormat="1" x14ac:dyDescent="0.2">
      <c r="A257" s="107" t="s">
        <v>123</v>
      </c>
      <c r="B257" s="70">
        <v>0</v>
      </c>
      <c r="C257" s="69">
        <v>0</v>
      </c>
      <c r="D257" s="138">
        <f>IFERROR(((B257/C257)-1)*100,IF(B257+C257&lt;&gt;0,100,0))</f>
        <v>0</v>
      </c>
      <c r="E257" s="69">
        <v>212797.15962429999</v>
      </c>
      <c r="F257" s="69">
        <v>566.70000000000005</v>
      </c>
      <c r="G257" s="138">
        <f>IFERROR(((E257/F257)-1)*100,IF(E257+F257&lt;&gt;0,100,0))</f>
        <v>37450.231096576666</v>
      </c>
    </row>
    <row r="258" spans="1:7" s="66" customFormat="1" x14ac:dyDescent="0.2">
      <c r="A258" s="107" t="s">
        <v>124</v>
      </c>
      <c r="B258" s="70">
        <v>0</v>
      </c>
      <c r="C258" s="69">
        <v>207.23</v>
      </c>
      <c r="D258" s="138">
        <f>IFERROR(((B258/C258)-1)*100,IF(B258+C258&lt;&gt;0,100,0))</f>
        <v>-100</v>
      </c>
      <c r="E258" s="69">
        <v>0</v>
      </c>
      <c r="F258" s="69">
        <v>207.23</v>
      </c>
      <c r="G258" s="138">
        <f>IFERROR(((E258/F258)-1)*100,IF(E258+F258&lt;&gt;0,100,0))</f>
        <v>-100</v>
      </c>
    </row>
    <row r="259" spans="1:7" s="66" customFormat="1" x14ac:dyDescent="0.2">
      <c r="A259" s="107" t="s">
        <v>134</v>
      </c>
      <c r="B259" s="70">
        <v>0</v>
      </c>
      <c r="C259" s="69">
        <v>0</v>
      </c>
      <c r="D259" s="138">
        <f>IFERROR(((B259/C259)-1)*100,IF(B259+C259&lt;&gt;0,100,0))</f>
        <v>0</v>
      </c>
      <c r="E259" s="69">
        <v>526.92121285999997</v>
      </c>
      <c r="F259" s="69">
        <v>0</v>
      </c>
      <c r="G259" s="138">
        <f>IFERROR(((E259/F259)-1)*100,IF(E259+F259&lt;&gt;0,100,0))</f>
        <v>100</v>
      </c>
    </row>
    <row r="260" spans="1:7" s="66" customFormat="1" x14ac:dyDescent="0.2">
      <c r="A260" s="107" t="s">
        <v>132</v>
      </c>
      <c r="B260" s="70">
        <v>352050.15805999999</v>
      </c>
      <c r="C260" s="69">
        <v>8876.2923750000009</v>
      </c>
      <c r="D260" s="138">
        <f>IFERROR(((B260/C260)-1)*100,IF(B260+C260&lt;&gt;0,100,0))</f>
        <v>3866.1847896261975</v>
      </c>
      <c r="E260" s="69">
        <v>1412922.6857206</v>
      </c>
      <c r="F260" s="69">
        <v>130034.6279908</v>
      </c>
      <c r="G260" s="138">
        <f>IFERROR(((E260/F260)-1)*100,IF(E260+F260&lt;&gt;0,100,0))</f>
        <v>986.57417455030884</v>
      </c>
    </row>
    <row r="261" spans="1:7" x14ac:dyDescent="0.2">
      <c r="A261" s="85" t="s">
        <v>34</v>
      </c>
      <c r="B261" s="139">
        <f>SUM(B255:B260)</f>
        <v>362713.92806000001</v>
      </c>
      <c r="C261" s="139">
        <f>SUM(C255:C260)</f>
        <v>13037.732375</v>
      </c>
      <c r="D261" s="104">
        <f>IFERROR(((B261/C261)-1)*100,IF(B261+C261&lt;&gt;0,100,0))</f>
        <v>2682.0323168736622</v>
      </c>
      <c r="E261" s="139">
        <f>SUM(E255:E260)</f>
        <v>1828739.5530667598</v>
      </c>
      <c r="F261" s="139">
        <f>SUM(F255:F260)</f>
        <v>227481.36231579998</v>
      </c>
      <c r="G261" s="104">
        <f>IFERROR(((E261/F261)-1)*100,IF(E261+F261&lt;&gt;0,100,0))</f>
        <v>703.90742100797695</v>
      </c>
    </row>
    <row r="262" spans="1:7" x14ac:dyDescent="0.2">
      <c r="A262" s="30" t="s">
        <v>97</v>
      </c>
      <c r="B262" s="47"/>
      <c r="C262" s="47"/>
      <c r="D262" s="52"/>
      <c r="E262" s="52"/>
      <c r="F262" s="52"/>
      <c r="G262" s="52"/>
    </row>
    <row r="263" spans="1:7" x14ac:dyDescent="0.2">
      <c r="A263" s="85" t="s">
        <v>33</v>
      </c>
      <c r="B263" s="89"/>
      <c r="C263" s="89"/>
      <c r="D263" s="94"/>
      <c r="E263" s="95"/>
      <c r="F263" s="95"/>
      <c r="G263" s="96"/>
    </row>
    <row r="264" spans="1:7" x14ac:dyDescent="0.2">
      <c r="A264" s="82" t="s">
        <v>114</v>
      </c>
      <c r="B264" s="70">
        <v>0</v>
      </c>
      <c r="C264" s="69">
        <v>362</v>
      </c>
      <c r="D264" s="138">
        <f>IFERROR(((B264/C264)-1)*100,IF(B264+C264&lt;&gt;0,100,0))</f>
        <v>-100</v>
      </c>
      <c r="E264" s="81"/>
      <c r="F264" s="81"/>
      <c r="G264" s="68"/>
    </row>
    <row r="265" spans="1:7" s="66" customFormat="1" x14ac:dyDescent="0.2">
      <c r="A265" s="107" t="s">
        <v>115</v>
      </c>
      <c r="B265" s="70">
        <v>50</v>
      </c>
      <c r="C265" s="69">
        <v>0</v>
      </c>
      <c r="D265" s="138">
        <f>IFERROR(((B265/C265)-1)*100,IF(B265+C265&lt;&gt;0,100,0))</f>
        <v>100</v>
      </c>
      <c r="E265" s="106"/>
      <c r="F265" s="106"/>
      <c r="G265" s="68"/>
    </row>
    <row r="266" spans="1:7" s="66" customFormat="1" x14ac:dyDescent="0.2">
      <c r="A266" s="107" t="s">
        <v>116</v>
      </c>
      <c r="B266" s="70">
        <v>463</v>
      </c>
      <c r="C266" s="69">
        <v>2438</v>
      </c>
      <c r="D266" s="138">
        <f>IFERROR(((B266/C266)-1)*100,IF(B266+C266&lt;&gt;0,100,0))</f>
        <v>-81.009023789991801</v>
      </c>
      <c r="E266" s="106"/>
      <c r="F266" s="106"/>
      <c r="G266" s="68"/>
    </row>
    <row r="267" spans="1:7" s="66" customFormat="1" x14ac:dyDescent="0.2">
      <c r="A267" s="107" t="s">
        <v>117</v>
      </c>
      <c r="B267" s="70">
        <v>64</v>
      </c>
      <c r="C267" s="69">
        <v>531</v>
      </c>
      <c r="D267" s="138">
        <f>IFERROR(((B267/C267)-1)*100,IF(B267+C267&lt;&gt;0,100,0))</f>
        <v>-87.947269303201509</v>
      </c>
      <c r="E267" s="106"/>
      <c r="F267" s="106"/>
      <c r="G267" s="68"/>
    </row>
    <row r="268" spans="1:7" s="66" customFormat="1" x14ac:dyDescent="0.2">
      <c r="A268" s="107" t="s">
        <v>118</v>
      </c>
      <c r="B268" s="70">
        <v>135617</v>
      </c>
      <c r="C268" s="69">
        <v>17205</v>
      </c>
      <c r="D268" s="138">
        <f>IFERROR(((B268/C268)-1)*100,IF(B268+C268&lt;&gt;0,100,0))</f>
        <v>688.24179017727397</v>
      </c>
      <c r="E268" s="106"/>
      <c r="F268" s="106"/>
      <c r="G268" s="68"/>
    </row>
    <row r="269" spans="1:7" s="66" customFormat="1" x14ac:dyDescent="0.2">
      <c r="A269" s="107" t="s">
        <v>119</v>
      </c>
      <c r="B269" s="70">
        <v>28439</v>
      </c>
      <c r="C269" s="69">
        <v>23199</v>
      </c>
      <c r="D269" s="138">
        <f>IFERROR(((B269/C269)-1)*100,IF(B269+C269&lt;&gt;0,100,0))</f>
        <v>22.587180481917322</v>
      </c>
      <c r="E269" s="106"/>
      <c r="F269" s="106"/>
      <c r="G269" s="68"/>
    </row>
    <row r="270" spans="1:7" s="66" customFormat="1" x14ac:dyDescent="0.2">
      <c r="A270" s="107" t="s">
        <v>120</v>
      </c>
      <c r="B270" s="70">
        <v>1350</v>
      </c>
      <c r="C270" s="69">
        <v>0</v>
      </c>
      <c r="D270" s="138">
        <f>IFERROR(((B270/C270)-1)*100,IF(B270+C270&lt;&gt;0,100,0))</f>
        <v>100</v>
      </c>
      <c r="E270" s="106"/>
      <c r="F270" s="106"/>
      <c r="G270" s="68"/>
    </row>
    <row r="271" spans="1:7" s="66" customFormat="1" x14ac:dyDescent="0.2">
      <c r="A271" s="107" t="s">
        <v>121</v>
      </c>
      <c r="B271" s="70">
        <v>1215</v>
      </c>
      <c r="C271" s="69">
        <v>1356</v>
      </c>
      <c r="D271" s="138">
        <f>IFERROR(((B271/C271)-1)*100,IF(B271+C271&lt;&gt;0,100,0))</f>
        <v>-10.398230088495575</v>
      </c>
      <c r="E271" s="106"/>
      <c r="F271" s="106"/>
      <c r="G271" s="68"/>
    </row>
    <row r="272" spans="1:7" s="66" customFormat="1" x14ac:dyDescent="0.2">
      <c r="A272" s="107" t="s">
        <v>122</v>
      </c>
      <c r="B272" s="70">
        <v>0</v>
      </c>
      <c r="C272" s="69">
        <v>10</v>
      </c>
      <c r="D272" s="138">
        <f>IFERROR(((B272/C272)-1)*100,IF(B272+C272&lt;&gt;0,100,0))</f>
        <v>-100</v>
      </c>
      <c r="E272" s="106"/>
      <c r="F272" s="106"/>
      <c r="G272" s="68"/>
    </row>
    <row r="273" spans="1:7" s="66" customFormat="1" x14ac:dyDescent="0.2">
      <c r="A273" s="107" t="s">
        <v>123</v>
      </c>
      <c r="B273" s="70">
        <v>171001</v>
      </c>
      <c r="C273" s="69">
        <v>152659</v>
      </c>
      <c r="D273" s="138">
        <f>IFERROR(((B273/C273)-1)*100,IF(B273+C273&lt;&gt;0,100,0))</f>
        <v>12.015013854407531</v>
      </c>
      <c r="E273" s="106"/>
      <c r="F273" s="106"/>
      <c r="G273" s="68"/>
    </row>
    <row r="274" spans="1:7" s="66" customFormat="1" x14ac:dyDescent="0.2">
      <c r="A274" s="107" t="s">
        <v>124</v>
      </c>
      <c r="B274" s="70">
        <v>222023</v>
      </c>
      <c r="C274" s="69">
        <v>77987</v>
      </c>
      <c r="D274" s="138">
        <f>IFERROR(((B274/C274)-1)*100,IF(B274+C274&lt;&gt;0,100,0))</f>
        <v>184.69232051495763</v>
      </c>
      <c r="E274" s="106"/>
      <c r="F274" s="106"/>
      <c r="G274" s="68"/>
    </row>
    <row r="275" spans="1:7" s="66" customFormat="1" x14ac:dyDescent="0.2">
      <c r="A275" s="107" t="s">
        <v>125</v>
      </c>
      <c r="B275" s="70">
        <v>0</v>
      </c>
      <c r="C275" s="69">
        <v>5398</v>
      </c>
      <c r="D275" s="138">
        <f>IFERROR(((B275/C275)-1)*100,IF(B275+C275&lt;&gt;0,100,0))</f>
        <v>-100</v>
      </c>
      <c r="E275" s="106"/>
      <c r="F275" s="106"/>
      <c r="G275" s="68"/>
    </row>
    <row r="276" spans="1:7" s="66" customFormat="1" x14ac:dyDescent="0.2">
      <c r="A276" s="107" t="s">
        <v>126</v>
      </c>
      <c r="B276" s="70">
        <v>0</v>
      </c>
      <c r="C276" s="69">
        <v>15930</v>
      </c>
      <c r="D276" s="138">
        <f>IFERROR(((B276/C276)-1)*100,IF(B276+C276&lt;&gt;0,100,0))</f>
        <v>-100</v>
      </c>
      <c r="E276" s="106"/>
      <c r="F276" s="106"/>
      <c r="G276" s="68"/>
    </row>
    <row r="277" spans="1:7" s="66" customFormat="1" x14ac:dyDescent="0.2">
      <c r="A277" s="107" t="s">
        <v>127</v>
      </c>
      <c r="B277" s="70">
        <v>5608</v>
      </c>
      <c r="C277" s="69">
        <v>3803</v>
      </c>
      <c r="D277" s="138">
        <f>IFERROR(((B277/C277)-1)*100,IF(B277+C277&lt;&gt;0,100,0))</f>
        <v>47.462529581909017</v>
      </c>
      <c r="E277" s="106"/>
      <c r="F277" s="106"/>
      <c r="G277" s="68"/>
    </row>
    <row r="278" spans="1:7" s="66" customFormat="1" x14ac:dyDescent="0.2">
      <c r="A278" s="107" t="s">
        <v>128</v>
      </c>
      <c r="B278" s="70">
        <v>1707</v>
      </c>
      <c r="C278" s="69">
        <v>1382</v>
      </c>
      <c r="D278" s="138">
        <f>IFERROR(((B278/C278)-1)*100,IF(B278+C278&lt;&gt;0,100,0))</f>
        <v>23.516642547033296</v>
      </c>
      <c r="E278" s="106"/>
      <c r="F278" s="106"/>
      <c r="G278" s="68"/>
    </row>
    <row r="279" spans="1:7" s="66" customFormat="1" x14ac:dyDescent="0.2">
      <c r="A279" s="107" t="s">
        <v>129</v>
      </c>
      <c r="B279" s="70">
        <v>0</v>
      </c>
      <c r="C279" s="69">
        <v>0</v>
      </c>
      <c r="D279" s="138">
        <f>IFERROR(((B279/C279)-1)*100,IF(B279+C279&lt;&gt;0,100,0))</f>
        <v>0</v>
      </c>
      <c r="E279" s="106"/>
      <c r="F279" s="106"/>
      <c r="G279" s="68"/>
    </row>
    <row r="280" spans="1:7" s="66" customFormat="1" x14ac:dyDescent="0.2">
      <c r="A280" s="107" t="s">
        <v>130</v>
      </c>
      <c r="B280" s="70">
        <v>0</v>
      </c>
      <c r="C280" s="69">
        <v>0</v>
      </c>
      <c r="D280" s="138">
        <f>IFERROR(((B280/C280)-1)*100,IF(B280+C280&lt;&gt;0,100,0))</f>
        <v>0</v>
      </c>
      <c r="E280" s="106"/>
      <c r="F280" s="106"/>
      <c r="G280" s="68"/>
    </row>
    <row r="281" spans="1:7" s="66" customFormat="1" x14ac:dyDescent="0.2">
      <c r="A281" s="107" t="s">
        <v>131</v>
      </c>
      <c r="B281" s="70">
        <v>4973</v>
      </c>
      <c r="C281" s="69">
        <v>0</v>
      </c>
      <c r="D281" s="138">
        <f>IFERROR(((B281/C281)-1)*100,IF(B281+C281&lt;&gt;0,100,0))</f>
        <v>100</v>
      </c>
      <c r="E281" s="106"/>
      <c r="F281" s="106"/>
      <c r="G281" s="68"/>
    </row>
    <row r="282" spans="1:7" s="66" customFormat="1" x14ac:dyDescent="0.2">
      <c r="A282" s="107" t="s">
        <v>132</v>
      </c>
      <c r="B282" s="70">
        <v>1088722</v>
      </c>
      <c r="C282" s="69">
        <v>621910</v>
      </c>
      <c r="D282" s="138">
        <f>IFERROR(((B282/C282)-1)*100,IF(B282+C282&lt;&gt;0,100,0))</f>
        <v>75.061021691241493</v>
      </c>
      <c r="E282" s="106"/>
      <c r="F282" s="106"/>
      <c r="G282" s="68"/>
    </row>
    <row r="283" spans="1:7" s="66" customFormat="1" x14ac:dyDescent="0.2">
      <c r="A283" s="107" t="s">
        <v>133</v>
      </c>
      <c r="B283" s="70">
        <v>2548</v>
      </c>
      <c r="C283" s="69">
        <v>13449</v>
      </c>
      <c r="D283" s="138">
        <f>IFERROR(((B283/C283)-1)*100,IF(B283+C283&lt;&gt;0,100,0))</f>
        <v>-81.054353483530377</v>
      </c>
      <c r="E283" s="106"/>
      <c r="F283" s="106"/>
      <c r="G283" s="68"/>
    </row>
    <row r="284" spans="1:7" x14ac:dyDescent="0.2">
      <c r="A284" s="85" t="s">
        <v>34</v>
      </c>
      <c r="B284" s="139">
        <f>SUM(B264:B283)</f>
        <v>1663780</v>
      </c>
      <c r="C284" s="139">
        <f>SUM(C264:C283)</f>
        <v>937619</v>
      </c>
      <c r="D284" s="104">
        <f>IFERROR(((B284/C284)-1)*100,IF(B284+C284&lt;&gt;0,100,0))</f>
        <v>77.447342683968643</v>
      </c>
      <c r="E284" s="86"/>
      <c r="F284" s="86"/>
      <c r="G284" s="68"/>
    </row>
    <row r="285" spans="1:7" x14ac:dyDescent="0.2">
      <c r="A285" s="82"/>
      <c r="B285" s="74"/>
      <c r="C285" s="74"/>
      <c r="D285" s="97"/>
      <c r="E285" s="88"/>
      <c r="F285" s="98"/>
      <c r="G285" s="98"/>
    </row>
    <row r="286" spans="1:7" x14ac:dyDescent="0.2">
      <c r="A286" s="85" t="s">
        <v>35</v>
      </c>
      <c r="B286" s="89"/>
      <c r="C286" s="89"/>
      <c r="D286" s="99"/>
      <c r="E286" s="99"/>
      <c r="F286" s="99"/>
      <c r="G286" s="99"/>
    </row>
    <row r="287" spans="1:7" x14ac:dyDescent="0.2">
      <c r="A287" s="82" t="s">
        <v>116</v>
      </c>
      <c r="B287" s="70">
        <v>1647</v>
      </c>
      <c r="C287" s="69">
        <v>0</v>
      </c>
      <c r="D287" s="138">
        <f>IFERROR(((B287/C287)-1)*100,IF(B287+C287&lt;&gt;0,100,0))</f>
        <v>100</v>
      </c>
      <c r="E287" s="81"/>
      <c r="F287" s="81"/>
      <c r="G287" s="68"/>
    </row>
    <row r="288" spans="1:7" s="66" customFormat="1" x14ac:dyDescent="0.2">
      <c r="A288" s="107" t="s">
        <v>118</v>
      </c>
      <c r="B288" s="70">
        <v>399356</v>
      </c>
      <c r="C288" s="69">
        <v>315089</v>
      </c>
      <c r="D288" s="138">
        <f>IFERROR(((B288/C288)-1)*100,IF(B288+C288&lt;&gt;0,100,0))</f>
        <v>26.743872366220334</v>
      </c>
      <c r="E288" s="106"/>
      <c r="F288" s="106"/>
      <c r="G288" s="68"/>
    </row>
    <row r="289" spans="1:7" s="66" customFormat="1" x14ac:dyDescent="0.2">
      <c r="A289" s="107" t="s">
        <v>123</v>
      </c>
      <c r="B289" s="70">
        <v>612419</v>
      </c>
      <c r="C289" s="69">
        <v>1680</v>
      </c>
      <c r="D289" s="138">
        <f>IFERROR(((B289/C289)-1)*100,IF(B289+C289&lt;&gt;0,100,0))</f>
        <v>36353.511904761908</v>
      </c>
      <c r="E289" s="106"/>
      <c r="F289" s="106"/>
      <c r="G289" s="68"/>
    </row>
    <row r="290" spans="1:7" s="66" customFormat="1" x14ac:dyDescent="0.2">
      <c r="A290" s="107" t="s">
        <v>124</v>
      </c>
      <c r="B290" s="70">
        <v>3500</v>
      </c>
      <c r="C290" s="69">
        <v>1800</v>
      </c>
      <c r="D290" s="138">
        <f>IFERROR(((B290/C290)-1)*100,IF(B290+C290&lt;&gt;0,100,0))</f>
        <v>94.444444444444443</v>
      </c>
      <c r="E290" s="106"/>
      <c r="F290" s="106"/>
      <c r="G290" s="68"/>
    </row>
    <row r="291" spans="1:7" s="66" customFormat="1" x14ac:dyDescent="0.2">
      <c r="A291" s="107" t="s">
        <v>134</v>
      </c>
      <c r="B291" s="70">
        <v>1200</v>
      </c>
      <c r="C291" s="69">
        <v>0</v>
      </c>
      <c r="D291" s="138">
        <f>IFERROR(((B291/C291)-1)*100,IF(B291+C291&lt;&gt;0,100,0))</f>
        <v>100</v>
      </c>
      <c r="E291" s="106"/>
      <c r="F291" s="106"/>
      <c r="G291" s="68"/>
    </row>
    <row r="292" spans="1:7" s="66" customFormat="1" x14ac:dyDescent="0.2">
      <c r="A292" s="107" t="s">
        <v>132</v>
      </c>
      <c r="B292" s="70">
        <v>2922454</v>
      </c>
      <c r="C292" s="69">
        <v>1334951</v>
      </c>
      <c r="D292" s="138">
        <f>IFERROR(((B292/C292)-1)*100,IF(B292+C292&lt;&gt;0,100,0))</f>
        <v>118.91844719394196</v>
      </c>
      <c r="E292" s="106"/>
      <c r="F292" s="106"/>
      <c r="G292" s="68"/>
    </row>
    <row r="293" spans="1:7" x14ac:dyDescent="0.2">
      <c r="A293" s="85" t="s">
        <v>34</v>
      </c>
      <c r="B293" s="139">
        <f>SUM(B287:B292)</f>
        <v>3940576</v>
      </c>
      <c r="C293" s="139">
        <f>SUM(C287:C292)</f>
        <v>1653520</v>
      </c>
      <c r="D293" s="104">
        <f>IFERROR(((B293/C293)-1)*100,IF(B293+C293&lt;&gt;0,100,0))</f>
        <v>138.31438385988676</v>
      </c>
      <c r="E293" s="86"/>
      <c r="F293" s="86"/>
      <c r="G293" s="68"/>
    </row>
    <row r="294" spans="1:7" x14ac:dyDescent="0.2">
      <c r="A294" s="33"/>
      <c r="B294" s="33"/>
      <c r="C294" s="33"/>
      <c r="D294" s="33"/>
      <c r="E294" s="33"/>
      <c r="F294" s="33"/>
      <c r="G294" s="33"/>
    </row>
    <row r="295" spans="1:7" ht="15.75" x14ac:dyDescent="0.25">
      <c r="A295" s="121" t="s">
        <v>72</v>
      </c>
      <c r="B295" s="121"/>
      <c r="C295" s="121"/>
      <c r="D295" s="121"/>
      <c r="E295" s="121"/>
      <c r="F295" s="121"/>
      <c r="G295" s="121"/>
    </row>
    <row r="296" spans="1:7" ht="15.75" x14ac:dyDescent="0.25">
      <c r="A296" s="55"/>
      <c r="B296" s="55"/>
      <c r="C296" s="55"/>
      <c r="D296" s="55"/>
      <c r="E296" s="55"/>
      <c r="F296" s="55"/>
      <c r="G296" s="55"/>
    </row>
    <row r="297" spans="1:7" x14ac:dyDescent="0.2">
      <c r="A297" s="52"/>
      <c r="B297" s="52" t="s">
        <v>0</v>
      </c>
      <c r="C297" s="52" t="s">
        <v>0</v>
      </c>
      <c r="D297" s="52" t="s">
        <v>1</v>
      </c>
      <c r="E297" s="52" t="s">
        <v>2</v>
      </c>
      <c r="F297" s="52" t="s">
        <v>2</v>
      </c>
      <c r="G297" s="52" t="s">
        <v>1</v>
      </c>
    </row>
    <row r="298" spans="1:7" x14ac:dyDescent="0.2">
      <c r="A298" s="52"/>
      <c r="B298" s="52" t="s">
        <v>3</v>
      </c>
      <c r="C298" s="52" t="s">
        <v>3</v>
      </c>
      <c r="D298" s="52" t="s">
        <v>4</v>
      </c>
      <c r="E298" s="52" t="s">
        <v>5</v>
      </c>
      <c r="F298" s="52" t="s">
        <v>5</v>
      </c>
      <c r="G298" s="52" t="s">
        <v>6</v>
      </c>
    </row>
    <row r="299" spans="1:7" x14ac:dyDescent="0.2">
      <c r="A299" s="30" t="s">
        <v>31</v>
      </c>
      <c r="B299" s="47" t="s">
        <v>112</v>
      </c>
      <c r="C299" s="47" t="s">
        <v>113</v>
      </c>
      <c r="D299" s="52" t="s">
        <v>0</v>
      </c>
      <c r="E299" s="131">
        <v>2018</v>
      </c>
      <c r="F299" s="131">
        <v>2017</v>
      </c>
      <c r="G299" s="52" t="s">
        <v>7</v>
      </c>
    </row>
    <row r="300" spans="1:7" x14ac:dyDescent="0.2">
      <c r="A300" s="85" t="s">
        <v>33</v>
      </c>
      <c r="B300" s="67"/>
      <c r="C300" s="81"/>
      <c r="D300" s="68"/>
      <c r="E300" s="81"/>
      <c r="F300" s="81"/>
      <c r="G300" s="68"/>
    </row>
    <row r="301" spans="1:7" s="66" customFormat="1" x14ac:dyDescent="0.2">
      <c r="A301" s="82" t="s">
        <v>107</v>
      </c>
      <c r="B301" s="70">
        <v>0</v>
      </c>
      <c r="C301" s="69">
        <v>0</v>
      </c>
      <c r="D301" s="104">
        <f t="shared" ref="D301" si="5">IFERROR(((B301/C301)-1)*100,IF(B301+C301&lt;&gt;0,100,0))</f>
        <v>0</v>
      </c>
      <c r="E301" s="69">
        <v>0</v>
      </c>
      <c r="F301" s="69">
        <v>0</v>
      </c>
      <c r="G301" s="104">
        <f t="shared" ref="G301" si="6">IFERROR(((E301/F301)-1)*100,IF(E301+F301&lt;&gt;0,100,0))</f>
        <v>0</v>
      </c>
    </row>
    <row r="302" spans="1:7" x14ac:dyDescent="0.2">
      <c r="A302" s="82" t="s">
        <v>99</v>
      </c>
      <c r="B302" s="70">
        <v>103107</v>
      </c>
      <c r="C302" s="69">
        <v>57130</v>
      </c>
      <c r="D302" s="104">
        <f t="shared" ref="D302:D309" si="7">IFERROR(((B302/C302)-1)*100,IF(B302+C302&lt;&gt;0,100,0))</f>
        <v>80.477857517941544</v>
      </c>
      <c r="E302" s="69">
        <v>380749</v>
      </c>
      <c r="F302" s="69">
        <v>334961</v>
      </c>
      <c r="G302" s="104">
        <f t="shared" ref="G302:G309" si="8">IFERROR(((E302/F302)-1)*100,IF(E302+F302&lt;&gt;0,100,0))</f>
        <v>13.669651093709412</v>
      </c>
    </row>
    <row r="303" spans="1:7" x14ac:dyDescent="0.2">
      <c r="A303" s="82" t="s">
        <v>100</v>
      </c>
      <c r="B303" s="70">
        <v>1144</v>
      </c>
      <c r="C303" s="69">
        <v>985</v>
      </c>
      <c r="D303" s="104">
        <f t="shared" si="7"/>
        <v>16.142131979695428</v>
      </c>
      <c r="E303" s="69">
        <v>5589</v>
      </c>
      <c r="F303" s="69">
        <v>5957</v>
      </c>
      <c r="G303" s="104">
        <f t="shared" si="8"/>
        <v>-6.1776061776061759</v>
      </c>
    </row>
    <row r="304" spans="1:7" x14ac:dyDescent="0.2">
      <c r="A304" s="82" t="s">
        <v>98</v>
      </c>
      <c r="B304" s="70">
        <v>1074</v>
      </c>
      <c r="C304" s="69">
        <v>978</v>
      </c>
      <c r="D304" s="104">
        <f t="shared" si="7"/>
        <v>9.8159509202454096</v>
      </c>
      <c r="E304" s="69">
        <v>5247</v>
      </c>
      <c r="F304" s="69">
        <v>5794</v>
      </c>
      <c r="G304" s="104">
        <f t="shared" si="8"/>
        <v>-9.4408008284432192</v>
      </c>
    </row>
    <row r="305" spans="1:7" x14ac:dyDescent="0.2">
      <c r="A305" s="82" t="s">
        <v>103</v>
      </c>
      <c r="B305" s="70">
        <v>59</v>
      </c>
      <c r="C305" s="69">
        <v>9</v>
      </c>
      <c r="D305" s="104">
        <f t="shared" si="7"/>
        <v>555.55555555555554</v>
      </c>
      <c r="E305" s="69">
        <v>143</v>
      </c>
      <c r="F305" s="69">
        <v>145</v>
      </c>
      <c r="G305" s="104">
        <f t="shared" si="8"/>
        <v>-1.379310344827589</v>
      </c>
    </row>
    <row r="306" spans="1:7" s="66" customFormat="1" x14ac:dyDescent="0.2">
      <c r="A306" s="82" t="s">
        <v>104</v>
      </c>
      <c r="B306" s="70">
        <v>42</v>
      </c>
      <c r="C306" s="69">
        <v>9</v>
      </c>
      <c r="D306" s="104">
        <f t="shared" si="7"/>
        <v>366.66666666666669</v>
      </c>
      <c r="E306" s="69">
        <v>122</v>
      </c>
      <c r="F306" s="69">
        <v>134</v>
      </c>
      <c r="G306" s="104">
        <f t="shared" si="8"/>
        <v>-8.9552238805970177</v>
      </c>
    </row>
    <row r="307" spans="1:7" s="66" customFormat="1" x14ac:dyDescent="0.2">
      <c r="A307" s="82" t="s">
        <v>101</v>
      </c>
      <c r="B307" s="70">
        <v>13</v>
      </c>
      <c r="C307" s="69">
        <v>24</v>
      </c>
      <c r="D307" s="104">
        <f t="shared" ref="D307" si="9">IFERROR(((B307/C307)-1)*100,IF(B307+C307&lt;&gt;0,100,0))</f>
        <v>-45.833333333333336</v>
      </c>
      <c r="E307" s="69">
        <v>110</v>
      </c>
      <c r="F307" s="69">
        <v>218</v>
      </c>
      <c r="G307" s="104">
        <f t="shared" ref="G307" si="10">IFERROR(((E307/F307)-1)*100,IF(E307+F307&lt;&gt;0,100,0))</f>
        <v>-49.541284403669728</v>
      </c>
    </row>
    <row r="308" spans="1:7" x14ac:dyDescent="0.2">
      <c r="A308" s="82" t="s">
        <v>108</v>
      </c>
      <c r="B308" s="70">
        <v>89</v>
      </c>
      <c r="C308" s="69">
        <v>34</v>
      </c>
      <c r="D308" s="104">
        <f t="shared" si="7"/>
        <v>161.76470588235296</v>
      </c>
      <c r="E308" s="69">
        <v>552</v>
      </c>
      <c r="F308" s="69">
        <v>292</v>
      </c>
      <c r="G308" s="104">
        <f t="shared" si="8"/>
        <v>89.041095890410958</v>
      </c>
    </row>
    <row r="309" spans="1:7" x14ac:dyDescent="0.2">
      <c r="A309" s="85" t="s">
        <v>34</v>
      </c>
      <c r="B309" s="86">
        <f>SUM(B301:B308)</f>
        <v>105528</v>
      </c>
      <c r="C309" s="86">
        <f>SUM(C301:C308)</f>
        <v>59169</v>
      </c>
      <c r="D309" s="104">
        <f t="shared" si="7"/>
        <v>78.350149571566192</v>
      </c>
      <c r="E309" s="86">
        <f>SUM(E301:E308)</f>
        <v>392512</v>
      </c>
      <c r="F309" s="86">
        <f>SUM(F301:F308)</f>
        <v>347501</v>
      </c>
      <c r="G309" s="104">
        <f t="shared" si="8"/>
        <v>12.952768481241783</v>
      </c>
    </row>
    <row r="310" spans="1:7" x14ac:dyDescent="0.2">
      <c r="A310" s="82"/>
      <c r="B310" s="82"/>
      <c r="C310" s="82"/>
      <c r="D310" s="83"/>
      <c r="E310" s="83"/>
      <c r="F310" s="83"/>
      <c r="G310" s="83"/>
    </row>
    <row r="311" spans="1:7" x14ac:dyDescent="0.2">
      <c r="A311" s="85" t="s">
        <v>35</v>
      </c>
      <c r="B311" s="85"/>
      <c r="C311" s="85"/>
      <c r="D311" s="84"/>
      <c r="E311" s="84"/>
      <c r="F311" s="84"/>
      <c r="G311" s="84"/>
    </row>
    <row r="312" spans="1:7" s="66" customFormat="1" x14ac:dyDescent="0.2">
      <c r="A312" s="82" t="s">
        <v>107</v>
      </c>
      <c r="B312" s="70">
        <v>0</v>
      </c>
      <c r="C312" s="81">
        <v>0</v>
      </c>
      <c r="D312" s="104">
        <f t="shared" ref="D312:D318" si="11">IFERROR(((B312/C312)-1)*100,IF(B312+C312&lt;&gt;0,100,0))</f>
        <v>0</v>
      </c>
      <c r="E312" s="69">
        <v>0</v>
      </c>
      <c r="F312" s="81">
        <v>0</v>
      </c>
      <c r="G312" s="104">
        <f t="shared" ref="G312:G318" si="12">IFERROR(((E312/F312)-1)*100,IF(E312+F312&lt;&gt;0,100,0))</f>
        <v>0</v>
      </c>
    </row>
    <row r="313" spans="1:7" x14ac:dyDescent="0.2">
      <c r="A313" s="82" t="s">
        <v>78</v>
      </c>
      <c r="B313" s="70">
        <v>256</v>
      </c>
      <c r="C313" s="69">
        <v>1337</v>
      </c>
      <c r="D313" s="104">
        <f t="shared" si="11"/>
        <v>-80.852655198204943</v>
      </c>
      <c r="E313" s="69">
        <v>589</v>
      </c>
      <c r="F313" s="69">
        <v>2974</v>
      </c>
      <c r="G313" s="104">
        <f t="shared" si="12"/>
        <v>-80.195023537323479</v>
      </c>
    </row>
    <row r="314" spans="1:7" x14ac:dyDescent="0.2">
      <c r="A314" s="82" t="s">
        <v>102</v>
      </c>
      <c r="B314" s="70">
        <v>230</v>
      </c>
      <c r="C314" s="69">
        <v>99</v>
      </c>
      <c r="D314" s="104">
        <f t="shared" si="11"/>
        <v>132.3232323232323</v>
      </c>
      <c r="E314" s="69">
        <v>771</v>
      </c>
      <c r="F314" s="69">
        <v>681</v>
      </c>
      <c r="G314" s="104">
        <f t="shared" si="12"/>
        <v>13.215859030836995</v>
      </c>
    </row>
    <row r="315" spans="1:7" s="66" customFormat="1" x14ac:dyDescent="0.2">
      <c r="A315" s="82" t="s">
        <v>103</v>
      </c>
      <c r="B315" s="70">
        <v>0</v>
      </c>
      <c r="C315" s="69">
        <v>0</v>
      </c>
      <c r="D315" s="104">
        <f t="shared" si="11"/>
        <v>0</v>
      </c>
      <c r="E315" s="69">
        <v>0</v>
      </c>
      <c r="F315" s="69">
        <v>0</v>
      </c>
      <c r="G315" s="104">
        <f t="shared" si="12"/>
        <v>0</v>
      </c>
    </row>
    <row r="316" spans="1:7" s="66" customFormat="1" x14ac:dyDescent="0.2">
      <c r="A316" s="82" t="s">
        <v>109</v>
      </c>
      <c r="B316" s="67">
        <v>0</v>
      </c>
      <c r="C316" s="81">
        <v>0</v>
      </c>
      <c r="D316" s="104">
        <f t="shared" si="11"/>
        <v>0</v>
      </c>
      <c r="E316" s="81">
        <v>0</v>
      </c>
      <c r="F316" s="81">
        <v>0</v>
      </c>
      <c r="G316" s="104">
        <f t="shared" si="12"/>
        <v>0</v>
      </c>
    </row>
    <row r="317" spans="1:7" x14ac:dyDescent="0.2">
      <c r="A317" s="82" t="s">
        <v>101</v>
      </c>
      <c r="B317" s="70">
        <v>2</v>
      </c>
      <c r="C317" s="69">
        <v>41</v>
      </c>
      <c r="D317" s="104">
        <f t="shared" si="11"/>
        <v>-95.121951219512198</v>
      </c>
      <c r="E317" s="69">
        <v>87</v>
      </c>
      <c r="F317" s="69">
        <v>176</v>
      </c>
      <c r="G317" s="104">
        <f t="shared" si="12"/>
        <v>-50.568181818181813</v>
      </c>
    </row>
    <row r="318" spans="1:7" x14ac:dyDescent="0.2">
      <c r="A318" s="85" t="s">
        <v>34</v>
      </c>
      <c r="B318" s="86">
        <f>SUM(B313:B317)</f>
        <v>488</v>
      </c>
      <c r="C318" s="86">
        <f>SUM(C313:C317)</f>
        <v>1477</v>
      </c>
      <c r="D318" s="104">
        <f t="shared" si="11"/>
        <v>-66.960054163845626</v>
      </c>
      <c r="E318" s="86">
        <f>SUM(E313:E317)</f>
        <v>1447</v>
      </c>
      <c r="F318" s="86">
        <f>SUM(F313:F317)</f>
        <v>3831</v>
      </c>
      <c r="G318" s="104">
        <f t="shared" si="12"/>
        <v>-62.229182980944927</v>
      </c>
    </row>
    <row r="319" spans="1:7" x14ac:dyDescent="0.2">
      <c r="A319" s="30" t="s">
        <v>32</v>
      </c>
      <c r="B319" s="47"/>
      <c r="C319" s="47"/>
      <c r="D319" s="52"/>
      <c r="E319" s="52"/>
      <c r="F319" s="52"/>
      <c r="G319" s="52"/>
    </row>
    <row r="320" spans="1:7" s="66" customFormat="1" x14ac:dyDescent="0.2">
      <c r="A320" s="85" t="s">
        <v>33</v>
      </c>
      <c r="B320" s="67"/>
      <c r="C320" s="81"/>
      <c r="D320" s="68"/>
      <c r="E320" s="81"/>
      <c r="F320" s="81"/>
      <c r="G320" s="68"/>
    </row>
    <row r="321" spans="1:7" s="66" customFormat="1" x14ac:dyDescent="0.2">
      <c r="A321" s="82" t="s">
        <v>107</v>
      </c>
      <c r="B321" s="70">
        <v>0</v>
      </c>
      <c r="C321" s="69">
        <v>0</v>
      </c>
      <c r="D321" s="104">
        <f t="shared" ref="D321:D329" si="13">IFERROR(((B321/C321)-1)*100,IF(B321+C321&lt;&gt;0,100,0))</f>
        <v>0</v>
      </c>
      <c r="E321" s="69">
        <v>0</v>
      </c>
      <c r="F321" s="69">
        <v>0</v>
      </c>
      <c r="G321" s="104">
        <f t="shared" ref="G321:G329" si="14">IFERROR(((E321/F321)-1)*100,IF(E321+F321&lt;&gt;0,100,0))</f>
        <v>0</v>
      </c>
    </row>
    <row r="322" spans="1:7" s="66" customFormat="1" x14ac:dyDescent="0.2">
      <c r="A322" s="82" t="s">
        <v>99</v>
      </c>
      <c r="B322" s="70">
        <v>325150</v>
      </c>
      <c r="C322" s="69">
        <v>302382</v>
      </c>
      <c r="D322" s="104">
        <f t="shared" si="13"/>
        <v>7.529548716524137</v>
      </c>
      <c r="E322" s="69">
        <v>1410794</v>
      </c>
      <c r="F322" s="69">
        <v>1647828</v>
      </c>
      <c r="G322" s="104">
        <f t="shared" si="14"/>
        <v>-14.384632376680095</v>
      </c>
    </row>
    <row r="323" spans="1:7" s="66" customFormat="1" x14ac:dyDescent="0.2">
      <c r="A323" s="82" t="s">
        <v>100</v>
      </c>
      <c r="B323" s="70">
        <v>87135</v>
      </c>
      <c r="C323" s="69">
        <v>62374</v>
      </c>
      <c r="D323" s="104">
        <f t="shared" si="13"/>
        <v>39.69763042293264</v>
      </c>
      <c r="E323" s="69">
        <v>724706</v>
      </c>
      <c r="F323" s="69">
        <v>573854</v>
      </c>
      <c r="G323" s="104">
        <f t="shared" si="14"/>
        <v>26.287522610280668</v>
      </c>
    </row>
    <row r="324" spans="1:7" s="66" customFormat="1" x14ac:dyDescent="0.2">
      <c r="A324" s="82" t="s">
        <v>98</v>
      </c>
      <c r="B324" s="70">
        <v>82676</v>
      </c>
      <c r="C324" s="69">
        <v>37447</v>
      </c>
      <c r="D324" s="104">
        <f t="shared" si="13"/>
        <v>120.78137100435282</v>
      </c>
      <c r="E324" s="69">
        <v>537216</v>
      </c>
      <c r="F324" s="69">
        <v>286166</v>
      </c>
      <c r="G324" s="104">
        <f t="shared" si="14"/>
        <v>87.728800765988964</v>
      </c>
    </row>
    <row r="325" spans="1:7" s="66" customFormat="1" x14ac:dyDescent="0.2">
      <c r="A325" s="82" t="s">
        <v>103</v>
      </c>
      <c r="B325" s="70">
        <v>368935</v>
      </c>
      <c r="C325" s="69">
        <v>30538</v>
      </c>
      <c r="D325" s="104">
        <f t="shared" ref="D325:D326" si="15">IFERROR(((B325/C325)-1)*100,IF(B325+C325&lt;&gt;0,100,0))</f>
        <v>1108.1177549282861</v>
      </c>
      <c r="E325" s="69">
        <v>650007</v>
      </c>
      <c r="F325" s="69">
        <v>1341160</v>
      </c>
      <c r="G325" s="104">
        <f t="shared" ref="G325:G326" si="16">IFERROR(((E325/F325)-1)*100,IF(E325+F325&lt;&gt;0,100,0))</f>
        <v>-51.533970592621316</v>
      </c>
    </row>
    <row r="326" spans="1:7" s="66" customFormat="1" x14ac:dyDescent="0.2">
      <c r="A326" s="82" t="s">
        <v>104</v>
      </c>
      <c r="B326" s="70">
        <v>338652</v>
      </c>
      <c r="C326" s="69">
        <v>25957</v>
      </c>
      <c r="D326" s="104">
        <f t="shared" si="15"/>
        <v>1204.6654081750587</v>
      </c>
      <c r="E326" s="69">
        <v>589952</v>
      </c>
      <c r="F326" s="69">
        <v>1259877</v>
      </c>
      <c r="G326" s="104">
        <f t="shared" si="16"/>
        <v>-53.173841573423445</v>
      </c>
    </row>
    <row r="327" spans="1:7" s="66" customFormat="1" x14ac:dyDescent="0.2">
      <c r="A327" s="82" t="s">
        <v>101</v>
      </c>
      <c r="B327" s="70">
        <v>8610</v>
      </c>
      <c r="C327" s="69">
        <v>10513</v>
      </c>
      <c r="D327" s="104">
        <f t="shared" si="13"/>
        <v>-18.101398268810044</v>
      </c>
      <c r="E327" s="69">
        <v>58032</v>
      </c>
      <c r="F327" s="69">
        <v>50961</v>
      </c>
      <c r="G327" s="104">
        <f t="shared" si="14"/>
        <v>13.875316418437622</v>
      </c>
    </row>
    <row r="328" spans="1:7" s="66" customFormat="1" x14ac:dyDescent="0.2">
      <c r="A328" s="82" t="s">
        <v>108</v>
      </c>
      <c r="B328" s="70">
        <v>528499</v>
      </c>
      <c r="C328" s="69">
        <v>127457</v>
      </c>
      <c r="D328" s="104">
        <f t="shared" si="13"/>
        <v>314.64886196913471</v>
      </c>
      <c r="E328" s="69">
        <v>1982461</v>
      </c>
      <c r="F328" s="69">
        <v>930801</v>
      </c>
      <c r="G328" s="104">
        <f t="shared" si="14"/>
        <v>112.98440805284909</v>
      </c>
    </row>
    <row r="329" spans="1:7" s="66" customFormat="1" x14ac:dyDescent="0.2">
      <c r="A329" s="85" t="s">
        <v>34</v>
      </c>
      <c r="B329" s="86">
        <f>SUM(B321:B328)</f>
        <v>1739657</v>
      </c>
      <c r="C329" s="86">
        <f>SUM(C321:C328)</f>
        <v>596668</v>
      </c>
      <c r="D329" s="104">
        <f t="shared" si="13"/>
        <v>191.56197416318622</v>
      </c>
      <c r="E329" s="86">
        <f>SUM(E321:E328)</f>
        <v>5953168</v>
      </c>
      <c r="F329" s="86">
        <f>SUM(F321:F328)</f>
        <v>6090647</v>
      </c>
      <c r="G329" s="104">
        <f t="shared" si="14"/>
        <v>-2.2572150380739564</v>
      </c>
    </row>
    <row r="330" spans="1:7" s="66" customFormat="1" x14ac:dyDescent="0.2">
      <c r="A330" s="82"/>
      <c r="B330" s="82"/>
      <c r="C330" s="82"/>
      <c r="D330" s="83"/>
      <c r="E330" s="83"/>
      <c r="F330" s="83"/>
      <c r="G330" s="83"/>
    </row>
    <row r="331" spans="1:7" s="66" customFormat="1" x14ac:dyDescent="0.2">
      <c r="A331" s="85" t="s">
        <v>35</v>
      </c>
      <c r="B331" s="85"/>
      <c r="C331" s="85"/>
      <c r="D331" s="84"/>
      <c r="E331" s="84"/>
      <c r="F331" s="84"/>
      <c r="G331" s="84"/>
    </row>
    <row r="332" spans="1:7" s="66" customFormat="1" x14ac:dyDescent="0.2">
      <c r="A332" s="82" t="s">
        <v>107</v>
      </c>
      <c r="B332" s="70">
        <v>0</v>
      </c>
      <c r="C332" s="81">
        <v>0</v>
      </c>
      <c r="D332" s="104">
        <f t="shared" ref="D332:D338" si="17">IFERROR(((B332/C332)-1)*100,IF(B332+C332&lt;&gt;0,100,0))</f>
        <v>0</v>
      </c>
      <c r="E332" s="69">
        <v>0</v>
      </c>
      <c r="F332" s="81">
        <v>0</v>
      </c>
      <c r="G332" s="104">
        <f t="shared" ref="G332:G338" si="18">IFERROR(((E332/F332)-1)*100,IF(E332+F332&lt;&gt;0,100,0))</f>
        <v>0</v>
      </c>
    </row>
    <row r="333" spans="1:7" s="66" customFormat="1" x14ac:dyDescent="0.2">
      <c r="A333" s="82" t="s">
        <v>78</v>
      </c>
      <c r="B333" s="70">
        <v>114062</v>
      </c>
      <c r="C333" s="69">
        <v>101522</v>
      </c>
      <c r="D333" s="104">
        <f t="shared" si="17"/>
        <v>12.352002521620919</v>
      </c>
      <c r="E333" s="69">
        <v>524019</v>
      </c>
      <c r="F333" s="69">
        <v>513816</v>
      </c>
      <c r="G333" s="104">
        <f t="shared" si="18"/>
        <v>1.985730300340971</v>
      </c>
    </row>
    <row r="334" spans="1:7" s="66" customFormat="1" x14ac:dyDescent="0.2">
      <c r="A334" s="82" t="s">
        <v>102</v>
      </c>
      <c r="B334" s="70">
        <v>1107905</v>
      </c>
      <c r="C334" s="69">
        <v>71323</v>
      </c>
      <c r="D334" s="104">
        <f t="shared" si="17"/>
        <v>1453.3628703223364</v>
      </c>
      <c r="E334" s="69">
        <v>2362960</v>
      </c>
      <c r="F334" s="69">
        <v>776714</v>
      </c>
      <c r="G334" s="104">
        <f t="shared" si="18"/>
        <v>204.22523605857498</v>
      </c>
    </row>
    <row r="335" spans="1:7" s="66" customFormat="1" x14ac:dyDescent="0.2">
      <c r="A335" s="82" t="s">
        <v>103</v>
      </c>
      <c r="B335" s="70">
        <v>0</v>
      </c>
      <c r="C335" s="69">
        <v>0</v>
      </c>
      <c r="D335" s="104">
        <f t="shared" si="17"/>
        <v>0</v>
      </c>
      <c r="E335" s="69">
        <v>0</v>
      </c>
      <c r="F335" s="69">
        <v>0</v>
      </c>
      <c r="G335" s="104">
        <f t="shared" si="18"/>
        <v>0</v>
      </c>
    </row>
    <row r="336" spans="1:7" s="66" customFormat="1" x14ac:dyDescent="0.2">
      <c r="A336" s="82" t="s">
        <v>109</v>
      </c>
      <c r="B336" s="67">
        <v>0</v>
      </c>
      <c r="C336" s="81">
        <v>0</v>
      </c>
      <c r="D336" s="104">
        <f t="shared" si="17"/>
        <v>0</v>
      </c>
      <c r="E336" s="81">
        <v>0</v>
      </c>
      <c r="F336" s="81">
        <v>0</v>
      </c>
      <c r="G336" s="104">
        <f t="shared" si="18"/>
        <v>0</v>
      </c>
    </row>
    <row r="337" spans="1:7" s="66" customFormat="1" x14ac:dyDescent="0.2">
      <c r="A337" s="82" t="s">
        <v>101</v>
      </c>
      <c r="B337" s="70">
        <v>870</v>
      </c>
      <c r="C337" s="69">
        <v>431443</v>
      </c>
      <c r="D337" s="104">
        <f t="shared" si="17"/>
        <v>-99.79835111474749</v>
      </c>
      <c r="E337" s="69">
        <v>62257</v>
      </c>
      <c r="F337" s="69">
        <v>1995093</v>
      </c>
      <c r="G337" s="104">
        <f t="shared" si="18"/>
        <v>-96.879493838131864</v>
      </c>
    </row>
    <row r="338" spans="1:7" s="66" customFormat="1" x14ac:dyDescent="0.2">
      <c r="A338" s="85" t="s">
        <v>34</v>
      </c>
      <c r="B338" s="86">
        <f>SUM(B332:B337)</f>
        <v>1222837</v>
      </c>
      <c r="C338" s="86">
        <f>SUM(C332:C337)</f>
        <v>604288</v>
      </c>
      <c r="D338" s="104">
        <f t="shared" si="17"/>
        <v>102.35996743274728</v>
      </c>
      <c r="E338" s="86">
        <f>SUM(E332:E337)</f>
        <v>2949236</v>
      </c>
      <c r="F338" s="86">
        <f>SUM(F332:F337)</f>
        <v>3285623</v>
      </c>
      <c r="G338" s="104">
        <f t="shared" si="18"/>
        <v>-10.238149659897077</v>
      </c>
    </row>
    <row r="339" spans="1:7" x14ac:dyDescent="0.2">
      <c r="A339" s="30" t="s">
        <v>96</v>
      </c>
      <c r="B339" s="47"/>
      <c r="C339" s="47"/>
      <c r="D339" s="52"/>
      <c r="E339" s="52"/>
      <c r="F339" s="52"/>
      <c r="G339" s="52"/>
    </row>
    <row r="340" spans="1:7" s="66" customFormat="1" x14ac:dyDescent="0.2">
      <c r="A340" s="85" t="s">
        <v>33</v>
      </c>
      <c r="B340" s="67"/>
      <c r="C340" s="81"/>
      <c r="D340" s="68"/>
      <c r="E340" s="81"/>
      <c r="F340" s="81"/>
      <c r="G340" s="68"/>
    </row>
    <row r="341" spans="1:7" s="66" customFormat="1" x14ac:dyDescent="0.2">
      <c r="A341" s="82" t="s">
        <v>107</v>
      </c>
      <c r="B341" s="70">
        <v>0</v>
      </c>
      <c r="C341" s="69">
        <v>0</v>
      </c>
      <c r="D341" s="104">
        <f t="shared" ref="D341:D349" si="19">IFERROR(((B341/C341)-1)*100,IF(B341+C341&lt;&gt;0,100,0))</f>
        <v>0</v>
      </c>
      <c r="E341" s="69">
        <v>0</v>
      </c>
      <c r="F341" s="69">
        <v>0</v>
      </c>
      <c r="G341" s="104">
        <f t="shared" ref="G341:G349" si="20">IFERROR(((E341/F341)-1)*100,IF(E341+F341&lt;&gt;0,100,0))</f>
        <v>0</v>
      </c>
    </row>
    <row r="342" spans="1:7" s="66" customFormat="1" x14ac:dyDescent="0.2">
      <c r="A342" s="82" t="s">
        <v>99</v>
      </c>
      <c r="B342" s="70">
        <v>123850711.07981899</v>
      </c>
      <c r="C342" s="69">
        <v>79049668.943295896</v>
      </c>
      <c r="D342" s="104">
        <f t="shared" si="19"/>
        <v>56.674547452766546</v>
      </c>
      <c r="E342" s="69">
        <v>482697730.90660602</v>
      </c>
      <c r="F342" s="69">
        <v>463274283.95928103</v>
      </c>
      <c r="G342" s="104">
        <f t="shared" si="20"/>
        <v>4.1926451823154132</v>
      </c>
    </row>
    <row r="343" spans="1:7" s="66" customFormat="1" x14ac:dyDescent="0.2">
      <c r="A343" s="82" t="s">
        <v>100</v>
      </c>
      <c r="B343" s="70">
        <v>1586587.8779</v>
      </c>
      <c r="C343" s="69">
        <v>683722.05559999996</v>
      </c>
      <c r="D343" s="104">
        <f t="shared" si="19"/>
        <v>132.0515865921117</v>
      </c>
      <c r="E343" s="69">
        <v>11996569.974778</v>
      </c>
      <c r="F343" s="69">
        <v>9769315.3645280004</v>
      </c>
      <c r="G343" s="104">
        <f t="shared" si="20"/>
        <v>22.798471818578747</v>
      </c>
    </row>
    <row r="344" spans="1:7" s="66" customFormat="1" x14ac:dyDescent="0.2">
      <c r="A344" s="82" t="s">
        <v>98</v>
      </c>
      <c r="B344" s="70">
        <v>0</v>
      </c>
      <c r="C344" s="69">
        <v>1.9</v>
      </c>
      <c r="D344" s="104">
        <f t="shared" si="19"/>
        <v>-100</v>
      </c>
      <c r="E344" s="69">
        <v>2663.7020000000002</v>
      </c>
      <c r="F344" s="69">
        <v>822.76</v>
      </c>
      <c r="G344" s="104">
        <f t="shared" si="20"/>
        <v>223.75200544508732</v>
      </c>
    </row>
    <row r="345" spans="1:7" s="66" customFormat="1" x14ac:dyDescent="0.2">
      <c r="A345" s="82" t="s">
        <v>103</v>
      </c>
      <c r="B345" s="70">
        <v>236871.61294399999</v>
      </c>
      <c r="C345" s="69">
        <v>15346.81991</v>
      </c>
      <c r="D345" s="104">
        <f t="shared" ref="D345:D346" si="21">IFERROR(((B345/C345)-1)*100,IF(B345+C345&lt;&gt;0,100,0))</f>
        <v>1443.457304725745</v>
      </c>
      <c r="E345" s="69">
        <v>592698.38396000001</v>
      </c>
      <c r="F345" s="69">
        <v>497162.86850749998</v>
      </c>
      <c r="G345" s="104">
        <f t="shared" ref="G345:G346" si="22">IFERROR(((E345/F345)-1)*100,IF(E345+F345&lt;&gt;0,100,0))</f>
        <v>19.21614052539784</v>
      </c>
    </row>
    <row r="346" spans="1:7" s="66" customFormat="1" x14ac:dyDescent="0.2">
      <c r="A346" s="82" t="s">
        <v>104</v>
      </c>
      <c r="B346" s="70">
        <v>0</v>
      </c>
      <c r="C346" s="69">
        <v>0</v>
      </c>
      <c r="D346" s="104">
        <f t="shared" si="21"/>
        <v>0</v>
      </c>
      <c r="E346" s="69">
        <v>0</v>
      </c>
      <c r="F346" s="69">
        <v>4.8122800000000003</v>
      </c>
      <c r="G346" s="104">
        <f t="shared" si="22"/>
        <v>-100</v>
      </c>
    </row>
    <row r="347" spans="1:7" s="66" customFormat="1" x14ac:dyDescent="0.2">
      <c r="A347" s="82" t="s">
        <v>101</v>
      </c>
      <c r="B347" s="70">
        <v>238368.3873</v>
      </c>
      <c r="C347" s="69">
        <v>271736.77029999997</v>
      </c>
      <c r="D347" s="104">
        <f t="shared" si="19"/>
        <v>-12.279671596582586</v>
      </c>
      <c r="E347" s="69">
        <v>1941120.8816800001</v>
      </c>
      <c r="F347" s="69">
        <v>2523322.8299759999</v>
      </c>
      <c r="G347" s="104">
        <f t="shared" si="20"/>
        <v>-23.072828469654727</v>
      </c>
    </row>
    <row r="348" spans="1:7" s="66" customFormat="1" x14ac:dyDescent="0.2">
      <c r="A348" s="82" t="s">
        <v>108</v>
      </c>
      <c r="B348" s="70">
        <v>30807.049440999999</v>
      </c>
      <c r="C348" s="69">
        <v>9175.0591199999999</v>
      </c>
      <c r="D348" s="104">
        <f t="shared" si="19"/>
        <v>235.76949246949374</v>
      </c>
      <c r="E348" s="69">
        <v>110707.809461</v>
      </c>
      <c r="F348" s="69">
        <v>50372.141975999999</v>
      </c>
      <c r="G348" s="104">
        <f t="shared" si="20"/>
        <v>119.7798328960225</v>
      </c>
    </row>
    <row r="349" spans="1:7" s="66" customFormat="1" x14ac:dyDescent="0.2">
      <c r="A349" s="85" t="s">
        <v>34</v>
      </c>
      <c r="B349" s="86">
        <f>SUM(B341:B348)</f>
        <v>125943346.007404</v>
      </c>
      <c r="C349" s="86">
        <f>SUM(C341:C348)</f>
        <v>80029651.548225909</v>
      </c>
      <c r="D349" s="104">
        <f t="shared" si="19"/>
        <v>57.370853890961236</v>
      </c>
      <c r="E349" s="86">
        <f>SUM(E341:E348)</f>
        <v>497341491.65848505</v>
      </c>
      <c r="F349" s="86">
        <f>SUM(F341:F348)</f>
        <v>476115284.73654854</v>
      </c>
      <c r="G349" s="104">
        <f t="shared" si="20"/>
        <v>4.4582074137111016</v>
      </c>
    </row>
    <row r="350" spans="1:7" s="66" customFormat="1" x14ac:dyDescent="0.2">
      <c r="A350" s="82"/>
      <c r="B350" s="82"/>
      <c r="C350" s="82"/>
      <c r="D350" s="83"/>
      <c r="E350" s="83"/>
      <c r="F350" s="83"/>
      <c r="G350" s="83"/>
    </row>
    <row r="351" spans="1:7" s="66" customFormat="1" x14ac:dyDescent="0.2">
      <c r="A351" s="85" t="s">
        <v>35</v>
      </c>
      <c r="B351" s="85"/>
      <c r="C351" s="85"/>
      <c r="D351" s="84"/>
      <c r="E351" s="84"/>
      <c r="F351" s="84"/>
      <c r="G351" s="84"/>
    </row>
    <row r="352" spans="1:7" s="66" customFormat="1" x14ac:dyDescent="0.2">
      <c r="A352" s="82" t="s">
        <v>107</v>
      </c>
      <c r="B352" s="70">
        <v>0</v>
      </c>
      <c r="C352" s="81">
        <v>0</v>
      </c>
      <c r="D352" s="104">
        <f t="shared" ref="D352:D358" si="23">IFERROR(((B352/C352)-1)*100,IF(B352+C352&lt;&gt;0,100,0))</f>
        <v>0</v>
      </c>
      <c r="E352" s="69">
        <v>0</v>
      </c>
      <c r="F352" s="81">
        <v>0</v>
      </c>
      <c r="G352" s="104">
        <f t="shared" ref="G352:G358" si="24">IFERROR(((E352/F352)-1)*100,IF(E352+F352&lt;&gt;0,100,0))</f>
        <v>0</v>
      </c>
    </row>
    <row r="353" spans="1:7" s="66" customFormat="1" x14ac:dyDescent="0.2">
      <c r="A353" s="82" t="s">
        <v>78</v>
      </c>
      <c r="B353" s="70">
        <v>932865.60470999999</v>
      </c>
      <c r="C353" s="69">
        <v>643165.03616999998</v>
      </c>
      <c r="D353" s="104">
        <f t="shared" si="23"/>
        <v>45.042959776723144</v>
      </c>
      <c r="E353" s="69">
        <v>2195214.5183000001</v>
      </c>
      <c r="F353" s="69">
        <v>4750408.7240000004</v>
      </c>
      <c r="G353" s="104">
        <f t="shared" si="24"/>
        <v>-53.788933840380004</v>
      </c>
    </row>
    <row r="354" spans="1:7" s="66" customFormat="1" x14ac:dyDescent="0.2">
      <c r="A354" s="82" t="s">
        <v>102</v>
      </c>
      <c r="B354" s="70">
        <v>163954.49090999999</v>
      </c>
      <c r="C354" s="69">
        <v>32139.311890000001</v>
      </c>
      <c r="D354" s="104">
        <f t="shared" si="23"/>
        <v>410.13690483215879</v>
      </c>
      <c r="E354" s="69">
        <v>844074.65561000002</v>
      </c>
      <c r="F354" s="69">
        <v>439248.53486000001</v>
      </c>
      <c r="G354" s="104">
        <f t="shared" si="24"/>
        <v>92.163340027765514</v>
      </c>
    </row>
    <row r="355" spans="1:7" s="66" customFormat="1" x14ac:dyDescent="0.2">
      <c r="A355" s="82" t="s">
        <v>103</v>
      </c>
      <c r="B355" s="70">
        <v>0</v>
      </c>
      <c r="C355" s="69">
        <v>0</v>
      </c>
      <c r="D355" s="104">
        <f t="shared" si="23"/>
        <v>0</v>
      </c>
      <c r="E355" s="69">
        <v>0</v>
      </c>
      <c r="F355" s="69">
        <v>0</v>
      </c>
      <c r="G355" s="104">
        <f t="shared" si="24"/>
        <v>0</v>
      </c>
    </row>
    <row r="356" spans="1:7" s="66" customFormat="1" x14ac:dyDescent="0.2">
      <c r="A356" s="82" t="s">
        <v>109</v>
      </c>
      <c r="B356" s="67">
        <v>0</v>
      </c>
      <c r="C356" s="81">
        <v>0</v>
      </c>
      <c r="D356" s="104">
        <f t="shared" si="23"/>
        <v>0</v>
      </c>
      <c r="E356" s="81">
        <v>0</v>
      </c>
      <c r="F356" s="81">
        <v>0</v>
      </c>
      <c r="G356" s="104">
        <f t="shared" si="24"/>
        <v>0</v>
      </c>
    </row>
    <row r="357" spans="1:7" s="66" customFormat="1" x14ac:dyDescent="0.2">
      <c r="A357" s="82" t="s">
        <v>101</v>
      </c>
      <c r="B357" s="70">
        <v>6026.4726000000001</v>
      </c>
      <c r="C357" s="69">
        <v>15203.97171</v>
      </c>
      <c r="D357" s="104">
        <f t="shared" si="23"/>
        <v>-60.362511092833394</v>
      </c>
      <c r="E357" s="69">
        <v>151590.88918999999</v>
      </c>
      <c r="F357" s="69">
        <v>127748.23023</v>
      </c>
      <c r="G357" s="104">
        <f t="shared" si="24"/>
        <v>18.663788075242426</v>
      </c>
    </row>
    <row r="358" spans="1:7" s="66" customFormat="1" x14ac:dyDescent="0.2">
      <c r="A358" s="85" t="s">
        <v>34</v>
      </c>
      <c r="B358" s="86">
        <f>SUM(B352:B357)</f>
        <v>1102846.56822</v>
      </c>
      <c r="C358" s="86">
        <f>SUM(C352:C357)</f>
        <v>690508.31976999994</v>
      </c>
      <c r="D358" s="104">
        <f t="shared" si="23"/>
        <v>59.71517455247244</v>
      </c>
      <c r="E358" s="86">
        <f>SUM(E352:E357)</f>
        <v>3190880.0631000004</v>
      </c>
      <c r="F358" s="86">
        <f>SUM(F352:F357)</f>
        <v>5317405.4890900003</v>
      </c>
      <c r="G358" s="104">
        <f t="shared" si="24"/>
        <v>-39.991786038381008</v>
      </c>
    </row>
    <row r="359" spans="1:7" x14ac:dyDescent="0.2">
      <c r="A359" s="30" t="s">
        <v>97</v>
      </c>
      <c r="B359" s="47"/>
      <c r="C359" s="47"/>
      <c r="D359" s="52"/>
      <c r="E359" s="52"/>
      <c r="F359" s="52"/>
      <c r="G359" s="52"/>
    </row>
    <row r="360" spans="1:7" s="66" customFormat="1" x14ac:dyDescent="0.2">
      <c r="A360" s="85" t="s">
        <v>33</v>
      </c>
      <c r="B360" s="67"/>
      <c r="C360" s="81"/>
      <c r="D360" s="68"/>
      <c r="E360" s="81"/>
      <c r="F360" s="81"/>
      <c r="G360" s="68"/>
    </row>
    <row r="361" spans="1:7" s="66" customFormat="1" x14ac:dyDescent="0.2">
      <c r="A361" s="82" t="s">
        <v>107</v>
      </c>
      <c r="B361" s="70">
        <v>0</v>
      </c>
      <c r="C361" s="69">
        <v>0</v>
      </c>
      <c r="D361" s="104">
        <f t="shared" ref="D361:D369" si="25">IFERROR(((B361/C361)-1)*100,IF(B361+C361&lt;&gt;0,100,0))</f>
        <v>0</v>
      </c>
      <c r="E361" s="81"/>
      <c r="F361" s="81"/>
      <c r="G361" s="68"/>
    </row>
    <row r="362" spans="1:7" s="66" customFormat="1" x14ac:dyDescent="0.2">
      <c r="A362" s="82" t="s">
        <v>99</v>
      </c>
      <c r="B362" s="70">
        <v>558522</v>
      </c>
      <c r="C362" s="69">
        <v>854332</v>
      </c>
      <c r="D362" s="104">
        <f t="shared" si="25"/>
        <v>-34.62471264098734</v>
      </c>
      <c r="E362" s="81"/>
      <c r="F362" s="81"/>
      <c r="G362" s="68"/>
    </row>
    <row r="363" spans="1:7" s="66" customFormat="1" x14ac:dyDescent="0.2">
      <c r="A363" s="82" t="s">
        <v>100</v>
      </c>
      <c r="B363" s="70">
        <v>838994</v>
      </c>
      <c r="C363" s="69">
        <v>911082</v>
      </c>
      <c r="D363" s="104">
        <f t="shared" si="25"/>
        <v>-7.912350370219146</v>
      </c>
      <c r="E363" s="81"/>
      <c r="F363" s="81"/>
      <c r="G363" s="68"/>
    </row>
    <row r="364" spans="1:7" s="66" customFormat="1" x14ac:dyDescent="0.2">
      <c r="A364" s="82" t="s">
        <v>98</v>
      </c>
      <c r="B364" s="70">
        <v>523291</v>
      </c>
      <c r="C364" s="69">
        <v>733151</v>
      </c>
      <c r="D364" s="104">
        <f t="shared" si="25"/>
        <v>-28.624389791461791</v>
      </c>
      <c r="E364" s="81"/>
      <c r="F364" s="81"/>
      <c r="G364" s="68"/>
    </row>
    <row r="365" spans="1:7" s="66" customFormat="1" x14ac:dyDescent="0.2">
      <c r="A365" s="82" t="s">
        <v>103</v>
      </c>
      <c r="B365" s="70">
        <v>8191964</v>
      </c>
      <c r="C365" s="69">
        <v>17528666</v>
      </c>
      <c r="D365" s="104">
        <f t="shared" ref="D365:D366" si="26">IFERROR(((B365/C365)-1)*100,IF(B365+C365&lt;&gt;0,100,0))</f>
        <v>-53.265331200902565</v>
      </c>
      <c r="E365" s="81"/>
      <c r="F365" s="81"/>
      <c r="G365" s="68"/>
    </row>
    <row r="366" spans="1:7" s="66" customFormat="1" x14ac:dyDescent="0.2">
      <c r="A366" s="82" t="s">
        <v>104</v>
      </c>
      <c r="B366" s="70">
        <v>8070658</v>
      </c>
      <c r="C366" s="69">
        <v>17074298</v>
      </c>
      <c r="D366" s="104">
        <f t="shared" si="26"/>
        <v>-52.732124038130301</v>
      </c>
      <c r="E366" s="81"/>
      <c r="F366" s="81"/>
      <c r="G366" s="68"/>
    </row>
    <row r="367" spans="1:7" s="66" customFormat="1" x14ac:dyDescent="0.2">
      <c r="A367" s="82" t="s">
        <v>101</v>
      </c>
      <c r="B367" s="70">
        <v>413613</v>
      </c>
      <c r="C367" s="69">
        <v>166237</v>
      </c>
      <c r="D367" s="104">
        <f t="shared" si="25"/>
        <v>148.80923019544389</v>
      </c>
      <c r="E367" s="81"/>
      <c r="F367" s="81"/>
      <c r="G367" s="68"/>
    </row>
    <row r="368" spans="1:7" s="66" customFormat="1" x14ac:dyDescent="0.2">
      <c r="A368" s="82" t="s">
        <v>108</v>
      </c>
      <c r="B368" s="70">
        <v>658529</v>
      </c>
      <c r="C368" s="69">
        <v>1695189</v>
      </c>
      <c r="D368" s="104">
        <f t="shared" si="25"/>
        <v>-61.153063168767609</v>
      </c>
      <c r="E368" s="81"/>
      <c r="F368" s="81"/>
      <c r="G368" s="68"/>
    </row>
    <row r="369" spans="1:7" s="66" customFormat="1" x14ac:dyDescent="0.2">
      <c r="A369" s="85" t="s">
        <v>34</v>
      </c>
      <c r="B369" s="86">
        <f>SUM(B361:B368)</f>
        <v>19255571</v>
      </c>
      <c r="C369" s="86">
        <f>SUM(C361:C368)</f>
        <v>38962955</v>
      </c>
      <c r="D369" s="104">
        <f t="shared" si="25"/>
        <v>-50.579798169825672</v>
      </c>
      <c r="E369" s="86"/>
      <c r="F369" s="86"/>
      <c r="G369" s="68"/>
    </row>
    <row r="370" spans="1:7" s="66" customFormat="1" x14ac:dyDescent="0.2">
      <c r="A370" s="82"/>
      <c r="B370" s="82"/>
      <c r="C370" s="82"/>
      <c r="D370" s="83"/>
      <c r="E370" s="83"/>
      <c r="F370" s="83"/>
      <c r="G370" s="83"/>
    </row>
    <row r="371" spans="1:7" s="66" customFormat="1" x14ac:dyDescent="0.2">
      <c r="A371" s="85" t="s">
        <v>35</v>
      </c>
      <c r="B371" s="85"/>
      <c r="C371" s="85"/>
      <c r="D371" s="84"/>
      <c r="E371" s="84"/>
      <c r="F371" s="84"/>
      <c r="G371" s="84"/>
    </row>
    <row r="372" spans="1:7" s="66" customFormat="1" x14ac:dyDescent="0.2">
      <c r="A372" s="82" t="s">
        <v>107</v>
      </c>
      <c r="B372" s="70">
        <v>0</v>
      </c>
      <c r="C372" s="81">
        <v>0</v>
      </c>
      <c r="D372" s="104">
        <f t="shared" ref="D372:D378" si="27">IFERROR(((B372/C372)-1)*100,IF(B372+C372&lt;&gt;0,100,0))</f>
        <v>0</v>
      </c>
      <c r="E372" s="81"/>
      <c r="F372" s="81"/>
      <c r="G372" s="68"/>
    </row>
    <row r="373" spans="1:7" s="66" customFormat="1" x14ac:dyDescent="0.2">
      <c r="A373" s="82" t="s">
        <v>78</v>
      </c>
      <c r="B373" s="70">
        <v>1042241</v>
      </c>
      <c r="C373" s="69">
        <v>958193</v>
      </c>
      <c r="D373" s="104">
        <f t="shared" si="27"/>
        <v>8.7715105411957808</v>
      </c>
      <c r="E373" s="81"/>
      <c r="F373" s="81"/>
      <c r="G373" s="68"/>
    </row>
    <row r="374" spans="1:7" s="66" customFormat="1" x14ac:dyDescent="0.2">
      <c r="A374" s="82" t="s">
        <v>102</v>
      </c>
      <c r="B374" s="70">
        <v>1897476</v>
      </c>
      <c r="C374" s="69">
        <v>1534233</v>
      </c>
      <c r="D374" s="104">
        <f t="shared" si="27"/>
        <v>23.675869310593622</v>
      </c>
      <c r="E374" s="81"/>
      <c r="F374" s="81"/>
      <c r="G374" s="68"/>
    </row>
    <row r="375" spans="1:7" s="66" customFormat="1" x14ac:dyDescent="0.2">
      <c r="A375" s="82" t="s">
        <v>103</v>
      </c>
      <c r="B375" s="70">
        <v>0</v>
      </c>
      <c r="C375" s="69">
        <v>0</v>
      </c>
      <c r="D375" s="104">
        <f t="shared" si="27"/>
        <v>0</v>
      </c>
      <c r="E375" s="81"/>
      <c r="F375" s="81"/>
      <c r="G375" s="68"/>
    </row>
    <row r="376" spans="1:7" s="66" customFormat="1" x14ac:dyDescent="0.2">
      <c r="A376" s="82" t="s">
        <v>109</v>
      </c>
      <c r="B376" s="67">
        <v>0</v>
      </c>
      <c r="C376" s="81">
        <v>0</v>
      </c>
      <c r="D376" s="104">
        <f t="shared" si="27"/>
        <v>0</v>
      </c>
      <c r="E376" s="81"/>
      <c r="F376" s="81"/>
      <c r="G376" s="68"/>
    </row>
    <row r="377" spans="1:7" s="66" customFormat="1" x14ac:dyDescent="0.2">
      <c r="A377" s="82" t="s">
        <v>101</v>
      </c>
      <c r="B377" s="70">
        <v>202486</v>
      </c>
      <c r="C377" s="69">
        <v>1495793</v>
      </c>
      <c r="D377" s="104">
        <f t="shared" si="27"/>
        <v>-86.462966466616706</v>
      </c>
      <c r="E377" s="81"/>
      <c r="F377" s="81"/>
      <c r="G377" s="68"/>
    </row>
    <row r="378" spans="1:7" s="66" customFormat="1" x14ac:dyDescent="0.2">
      <c r="A378" s="85" t="s">
        <v>34</v>
      </c>
      <c r="B378" s="86">
        <f>SUM(B372:B377)</f>
        <v>3142203</v>
      </c>
      <c r="C378" s="86">
        <f>SUM(C372:C377)</f>
        <v>3988219</v>
      </c>
      <c r="D378" s="104">
        <f t="shared" si="27"/>
        <v>-21.212877226651795</v>
      </c>
      <c r="E378" s="86"/>
      <c r="F378" s="86"/>
      <c r="G378" s="68"/>
    </row>
    <row r="379" spans="1:7" s="66" customFormat="1" ht="15.75" x14ac:dyDescent="0.25">
      <c r="A379" s="103"/>
      <c r="B379" s="103"/>
      <c r="C379" s="103"/>
      <c r="D379" s="103"/>
      <c r="E379" s="103"/>
      <c r="F379" s="103"/>
      <c r="G379" s="103"/>
    </row>
    <row r="380" spans="1:7" ht="15.75" x14ac:dyDescent="0.25">
      <c r="A380" s="121" t="s">
        <v>60</v>
      </c>
      <c r="B380" s="121"/>
      <c r="C380" s="121"/>
      <c r="D380" s="121"/>
      <c r="E380" s="121"/>
      <c r="F380" s="121"/>
      <c r="G380" s="121"/>
    </row>
    <row r="381" spans="1:7" ht="15.75" x14ac:dyDescent="0.25">
      <c r="A381" s="93"/>
      <c r="B381" s="93"/>
      <c r="C381" s="93"/>
      <c r="D381" s="93"/>
      <c r="E381" s="93"/>
      <c r="F381" s="93"/>
      <c r="G381" s="93"/>
    </row>
    <row r="382" spans="1:7" x14ac:dyDescent="0.2">
      <c r="A382" s="52"/>
      <c r="B382" s="52" t="s">
        <v>0</v>
      </c>
      <c r="C382" s="52" t="s">
        <v>0</v>
      </c>
      <c r="D382" s="52" t="s">
        <v>1</v>
      </c>
      <c r="E382" s="52" t="s">
        <v>2</v>
      </c>
      <c r="F382" s="52" t="s">
        <v>2</v>
      </c>
      <c r="G382" s="52" t="s">
        <v>1</v>
      </c>
    </row>
    <row r="383" spans="1:7" x14ac:dyDescent="0.2">
      <c r="A383" s="52"/>
      <c r="B383" s="52" t="s">
        <v>3</v>
      </c>
      <c r="C383" s="52" t="s">
        <v>3</v>
      </c>
      <c r="D383" s="52" t="s">
        <v>4</v>
      </c>
      <c r="E383" s="52" t="s">
        <v>5</v>
      </c>
      <c r="F383" s="52" t="s">
        <v>5</v>
      </c>
      <c r="G383" s="52" t="s">
        <v>6</v>
      </c>
    </row>
    <row r="384" spans="1:7" x14ac:dyDescent="0.2">
      <c r="A384" s="30" t="s">
        <v>31</v>
      </c>
      <c r="B384" s="47" t="s">
        <v>112</v>
      </c>
      <c r="C384" s="47" t="s">
        <v>113</v>
      </c>
      <c r="D384" s="52" t="s">
        <v>0</v>
      </c>
      <c r="E384" s="131">
        <v>2018</v>
      </c>
      <c r="F384" s="131">
        <v>2017</v>
      </c>
      <c r="G384" s="52" t="s">
        <v>7</v>
      </c>
    </row>
    <row r="385" spans="1:7" x14ac:dyDescent="0.2">
      <c r="A385" s="108" t="s">
        <v>33</v>
      </c>
      <c r="B385" s="110"/>
      <c r="C385" s="110"/>
      <c r="D385" s="111"/>
      <c r="E385" s="112"/>
      <c r="F385" s="112"/>
      <c r="G385" s="113"/>
    </row>
    <row r="386" spans="1:7" x14ac:dyDescent="0.2">
      <c r="A386" s="107" t="s">
        <v>31</v>
      </c>
      <c r="B386" s="118">
        <v>6525</v>
      </c>
      <c r="C386" s="119">
        <v>6619</v>
      </c>
      <c r="D386" s="117">
        <f>IFERROR(((B386/C386)-1)*100,IF(B386+C386&lt;&gt;0,100,0))</f>
        <v>-1.420154101828075</v>
      </c>
      <c r="E386" s="119">
        <v>48625</v>
      </c>
      <c r="F386" s="119">
        <v>37492</v>
      </c>
      <c r="G386" s="117">
        <f>IFERROR(((E386/F386)-1)*100,IF(E386+F386&lt;&gt;0,100,0))</f>
        <v>29.694334791422161</v>
      </c>
    </row>
    <row r="387" spans="1:7" x14ac:dyDescent="0.2">
      <c r="A387" s="107" t="s">
        <v>32</v>
      </c>
      <c r="B387" s="118">
        <v>48939</v>
      </c>
      <c r="C387" s="119">
        <v>45982</v>
      </c>
      <c r="D387" s="117">
        <f t="shared" ref="D387:D389" si="28">IFERROR(((B387/C387)-1)*100,IF(B387+C387&lt;&gt;0,100,0))</f>
        <v>6.4307772606672087</v>
      </c>
      <c r="E387" s="119">
        <v>299463</v>
      </c>
      <c r="F387" s="119">
        <v>248422</v>
      </c>
      <c r="G387" s="117">
        <f>IFERROR(((E387/F387)-1)*100,IF(E387+F387&lt;&gt;0,100,0))</f>
        <v>20.546086900516048</v>
      </c>
    </row>
    <row r="388" spans="1:7" x14ac:dyDescent="0.2">
      <c r="A388" s="107" t="s">
        <v>96</v>
      </c>
      <c r="B388" s="118">
        <v>9512459</v>
      </c>
      <c r="C388" s="119">
        <v>10441964</v>
      </c>
      <c r="D388" s="117">
        <f t="shared" si="28"/>
        <v>-8.9016299998735846</v>
      </c>
      <c r="E388" s="119">
        <v>60245955</v>
      </c>
      <c r="F388" s="119">
        <v>61358609</v>
      </c>
      <c r="G388" s="117">
        <f>IFERROR(((E388/F388)-1)*100,IF(E388+F388&lt;&gt;0,100,0))</f>
        <v>-1.813362490013426</v>
      </c>
    </row>
    <row r="389" spans="1:7" x14ac:dyDescent="0.2">
      <c r="A389" s="107" t="s">
        <v>97</v>
      </c>
      <c r="B389" s="118">
        <v>114139</v>
      </c>
      <c r="C389" s="119">
        <v>74797</v>
      </c>
      <c r="D389" s="117">
        <f t="shared" si="28"/>
        <v>52.598366244635471</v>
      </c>
      <c r="E389" s="106"/>
      <c r="F389" s="106"/>
      <c r="G389" s="117"/>
    </row>
    <row r="390" spans="1:7" x14ac:dyDescent="0.2">
      <c r="A390" s="107"/>
      <c r="B390" s="105"/>
      <c r="C390" s="105"/>
      <c r="D390" s="114"/>
      <c r="E390" s="109"/>
      <c r="F390" s="115"/>
      <c r="G390" s="114"/>
    </row>
    <row r="391" spans="1:7" x14ac:dyDescent="0.2">
      <c r="A391" s="108" t="s">
        <v>35</v>
      </c>
      <c r="B391" s="110"/>
      <c r="C391" s="110"/>
      <c r="D391" s="116"/>
      <c r="E391" s="116"/>
      <c r="F391" s="116"/>
      <c r="G391" s="116"/>
    </row>
    <row r="392" spans="1:7" x14ac:dyDescent="0.2">
      <c r="A392" s="107" t="s">
        <v>31</v>
      </c>
      <c r="B392" s="118">
        <v>734</v>
      </c>
      <c r="C392" s="119">
        <v>505</v>
      </c>
      <c r="D392" s="117">
        <f t="shared" ref="D392:D395" si="29">IFERROR(((B392/C392)-1)*100,IF(B392+C392&lt;&gt;0,100,0))</f>
        <v>45.346534653465341</v>
      </c>
      <c r="E392" s="119">
        <v>5009</v>
      </c>
      <c r="F392" s="119">
        <v>4804</v>
      </c>
      <c r="G392" s="117">
        <f t="shared" ref="G392" si="30">IFERROR(((E392/F392)-1)*100,IF(E392+F392&lt;&gt;0,100,0))</f>
        <v>4.2672772689425376</v>
      </c>
    </row>
    <row r="393" spans="1:7" x14ac:dyDescent="0.2">
      <c r="A393" s="107" t="s">
        <v>32</v>
      </c>
      <c r="B393" s="118">
        <v>4666</v>
      </c>
      <c r="C393" s="119">
        <v>7175</v>
      </c>
      <c r="D393" s="117">
        <f t="shared" si="29"/>
        <v>-34.968641114982582</v>
      </c>
      <c r="E393" s="119">
        <v>43878</v>
      </c>
      <c r="F393" s="119">
        <v>40581</v>
      </c>
      <c r="G393" s="117">
        <f t="shared" ref="G393" si="31">IFERROR(((E393/F393)-1)*100,IF(E393+F393&lt;&gt;0,100,0))</f>
        <v>8.1244917572262931</v>
      </c>
    </row>
    <row r="394" spans="1:7" x14ac:dyDescent="0.2">
      <c r="A394" s="107" t="s">
        <v>96</v>
      </c>
      <c r="B394" s="118">
        <v>31877</v>
      </c>
      <c r="C394" s="119">
        <v>90185</v>
      </c>
      <c r="D394" s="117">
        <f t="shared" si="29"/>
        <v>-64.653767256195607</v>
      </c>
      <c r="E394" s="119">
        <v>349034</v>
      </c>
      <c r="F394" s="119">
        <v>803349</v>
      </c>
      <c r="G394" s="117">
        <f t="shared" ref="G394" si="32">IFERROR(((E394/F394)-1)*100,IF(E394+F394&lt;&gt;0,100,0))</f>
        <v>-56.552631546189772</v>
      </c>
    </row>
    <row r="395" spans="1:7" x14ac:dyDescent="0.2">
      <c r="A395" s="107" t="s">
        <v>97</v>
      </c>
      <c r="B395" s="118">
        <v>63120</v>
      </c>
      <c r="C395" s="119">
        <v>48938</v>
      </c>
      <c r="D395" s="117">
        <f t="shared" si="29"/>
        <v>28.979525113408798</v>
      </c>
      <c r="E395" s="106"/>
      <c r="F395" s="106"/>
      <c r="G395" s="117"/>
    </row>
    <row r="396" spans="1:7" x14ac:dyDescent="0.2">
      <c r="A396" s="100"/>
      <c r="B396" s="100"/>
      <c r="C396" s="100"/>
      <c r="D396" s="100"/>
      <c r="E396" s="100"/>
      <c r="F396" s="100"/>
      <c r="G396" s="100"/>
    </row>
    <row r="397" spans="1:7" x14ac:dyDescent="0.2">
      <c r="A397" s="101" t="s">
        <v>44</v>
      </c>
      <c r="B397" s="100"/>
      <c r="C397" s="100"/>
      <c r="D397" s="100"/>
      <c r="E397" s="100"/>
      <c r="F397" s="100"/>
      <c r="G397" s="100"/>
    </row>
    <row r="398" spans="1:7" x14ac:dyDescent="0.2">
      <c r="A398" s="101" t="s">
        <v>61</v>
      </c>
      <c r="B398" s="101"/>
      <c r="C398" s="101"/>
      <c r="D398" s="101"/>
      <c r="E398" s="101"/>
      <c r="F398" s="101"/>
      <c r="G398" s="101"/>
    </row>
    <row r="399" spans="1:7" ht="27" customHeight="1" x14ac:dyDescent="0.2">
      <c r="A399" s="120" t="s">
        <v>89</v>
      </c>
      <c r="B399" s="120"/>
      <c r="C399" s="120"/>
      <c r="D399" s="120"/>
      <c r="E399" s="120"/>
      <c r="F399" s="120"/>
      <c r="G399" s="120"/>
    </row>
    <row r="400" spans="1:7" x14ac:dyDescent="0.2">
      <c r="A400" s="102"/>
      <c r="B400" s="102"/>
      <c r="C400" s="102"/>
      <c r="D400" s="102"/>
      <c r="E400" s="102"/>
      <c r="F400" s="102"/>
      <c r="G400" s="102"/>
    </row>
    <row r="401" spans="1:7" x14ac:dyDescent="0.2">
      <c r="A401" s="101" t="s">
        <v>62</v>
      </c>
      <c r="B401" s="101"/>
      <c r="C401" s="101"/>
      <c r="D401" s="101"/>
      <c r="E401" s="101"/>
      <c r="F401" s="101"/>
      <c r="G401" s="101"/>
    </row>
    <row r="402" spans="1:7" x14ac:dyDescent="0.2">
      <c r="A402" s="102" t="s">
        <v>90</v>
      </c>
      <c r="B402" s="102"/>
      <c r="C402" s="102"/>
      <c r="D402" s="102"/>
      <c r="E402" s="102"/>
      <c r="F402" s="102"/>
      <c r="G402" s="102"/>
    </row>
    <row r="403" spans="1:7" x14ac:dyDescent="0.2">
      <c r="A403" s="102"/>
      <c r="B403" s="102"/>
      <c r="C403" s="102"/>
      <c r="D403" s="102"/>
      <c r="E403" s="102"/>
      <c r="F403" s="102"/>
      <c r="G403" s="102"/>
    </row>
    <row r="404" spans="1:7" x14ac:dyDescent="0.2">
      <c r="A404" s="102" t="s">
        <v>84</v>
      </c>
      <c r="B404" s="102"/>
      <c r="C404" s="102"/>
      <c r="D404" s="102"/>
      <c r="E404" s="102"/>
      <c r="F404" s="102"/>
      <c r="G404" s="102"/>
    </row>
    <row r="405" spans="1:7" x14ac:dyDescent="0.2">
      <c r="A405" s="102" t="s">
        <v>85</v>
      </c>
      <c r="B405" s="102"/>
      <c r="C405" s="102"/>
      <c r="D405" s="102"/>
      <c r="E405" s="102"/>
      <c r="F405" s="102"/>
      <c r="G405" s="102"/>
    </row>
    <row r="406" spans="1:7" x14ac:dyDescent="0.2">
      <c r="A406" s="102" t="s">
        <v>86</v>
      </c>
      <c r="B406" s="102"/>
      <c r="C406" s="102"/>
      <c r="D406" s="102"/>
      <c r="E406" s="102"/>
      <c r="F406" s="102"/>
      <c r="G406" s="102"/>
    </row>
    <row r="407" spans="1:7" x14ac:dyDescent="0.2">
      <c r="A407" s="36"/>
      <c r="B407" s="36"/>
      <c r="C407" s="35"/>
      <c r="D407" s="35"/>
      <c r="E407" s="35"/>
      <c r="F407" s="35"/>
      <c r="G407" s="35"/>
    </row>
  </sheetData>
  <mergeCells count="13">
    <mergeCell ref="A2:G2"/>
    <mergeCell ref="A3:G3"/>
    <mergeCell ref="A6:G6"/>
    <mergeCell ref="A27:G27"/>
    <mergeCell ref="A91:G91"/>
    <mergeCell ref="A63:G63"/>
    <mergeCell ref="A61:G61"/>
    <mergeCell ref="A58:G58"/>
    <mergeCell ref="A399:G399"/>
    <mergeCell ref="A380:G380"/>
    <mergeCell ref="A113:G113"/>
    <mergeCell ref="A162:G162"/>
    <mergeCell ref="A295:G295"/>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29" max="16383" man="1"/>
    <brk id="294" max="6" man="1"/>
    <brk id="379"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2018-02-12T06:00:00+00:00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29F8491-D7EC-43DE-8CEA-99BBFA32E977}"/>
</file>

<file path=customXml/itemProps2.xml><?xml version="1.0" encoding="utf-8"?>
<ds:datastoreItem xmlns:ds="http://schemas.openxmlformats.org/officeDocument/2006/customXml" ds:itemID="{E77378A9-68F3-438D-9B66-F6C69F9DF190}"/>
</file>

<file path=customXml/itemProps3.xml><?xml version="1.0" encoding="utf-8"?>
<ds:datastoreItem xmlns:ds="http://schemas.openxmlformats.org/officeDocument/2006/customXml" ds:itemID="{290AE211-B383-4EC5-9874-4C4AFBE8A0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2018-02-12T06:10:28Z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