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20250" windowHeight="11055"/>
  </bookViews>
  <sheets>
    <sheet name="Sheet1" sheetId="1" r:id="rId1"/>
  </sheets>
  <definedNames>
    <definedName name="_xlnm.Print_Area" localSheetId="0">Sheet1!$A$1:$G$423</definedName>
  </definedNames>
  <calcPr calcId="145621"/>
</workbook>
</file>

<file path=xl/calcChain.xml><?xml version="1.0" encoding="utf-8"?>
<calcChain xmlns="http://schemas.openxmlformats.org/spreadsheetml/2006/main">
  <c r="C309" i="1" l="1"/>
  <c r="B309" i="1"/>
  <c r="D308" i="1"/>
  <c r="D307" i="1"/>
  <c r="D306" i="1"/>
  <c r="D305" i="1"/>
  <c r="D304" i="1"/>
  <c r="D303" i="1"/>
  <c r="D302" i="1"/>
  <c r="D301" i="1"/>
  <c r="D300" i="1"/>
  <c r="F273" i="1"/>
  <c r="E273" i="1"/>
  <c r="C273" i="1"/>
  <c r="B273" i="1"/>
  <c r="G272" i="1"/>
  <c r="D272" i="1"/>
  <c r="G271" i="1"/>
  <c r="D271" i="1"/>
  <c r="G270" i="1"/>
  <c r="D270" i="1"/>
  <c r="G269" i="1"/>
  <c r="D269" i="1"/>
  <c r="G268" i="1"/>
  <c r="D268" i="1"/>
  <c r="G267" i="1"/>
  <c r="D267" i="1"/>
  <c r="G266" i="1"/>
  <c r="D266" i="1"/>
  <c r="G265" i="1"/>
  <c r="D265" i="1"/>
  <c r="G264" i="1"/>
  <c r="D264" i="1"/>
  <c r="F237" i="1"/>
  <c r="E237" i="1"/>
  <c r="C237" i="1"/>
  <c r="B237" i="1"/>
  <c r="G236" i="1"/>
  <c r="D236" i="1"/>
  <c r="G235" i="1"/>
  <c r="D235" i="1"/>
  <c r="G234" i="1"/>
  <c r="D234" i="1"/>
  <c r="G233" i="1"/>
  <c r="D233" i="1"/>
  <c r="G232" i="1"/>
  <c r="D232" i="1"/>
  <c r="G231" i="1"/>
  <c r="D231" i="1"/>
  <c r="G230" i="1"/>
  <c r="D230" i="1"/>
  <c r="G229" i="1"/>
  <c r="D229" i="1"/>
  <c r="G228" i="1"/>
  <c r="D228" i="1"/>
  <c r="F201" i="1"/>
  <c r="E201" i="1"/>
  <c r="C201" i="1"/>
  <c r="B201" i="1"/>
  <c r="G200" i="1"/>
  <c r="D200" i="1"/>
  <c r="G199" i="1"/>
  <c r="D199" i="1"/>
  <c r="G198" i="1"/>
  <c r="D198" i="1"/>
  <c r="G197" i="1"/>
  <c r="D197" i="1"/>
  <c r="G196" i="1"/>
  <c r="D196" i="1"/>
  <c r="G195" i="1"/>
  <c r="D195" i="1"/>
  <c r="G194" i="1"/>
  <c r="D194" i="1"/>
  <c r="G193" i="1"/>
  <c r="D193" i="1"/>
  <c r="G192" i="1"/>
  <c r="D192" i="1"/>
  <c r="C297" i="1"/>
  <c r="B297" i="1"/>
  <c r="D296" i="1"/>
  <c r="D295" i="1"/>
  <c r="D294" i="1"/>
  <c r="D293" i="1"/>
  <c r="D292" i="1"/>
  <c r="D291" i="1"/>
  <c r="D290" i="1"/>
  <c r="D289" i="1"/>
  <c r="D288" i="1"/>
  <c r="D287" i="1"/>
  <c r="D286" i="1"/>
  <c r="D285" i="1"/>
  <c r="D284" i="1"/>
  <c r="D283" i="1"/>
  <c r="D282" i="1"/>
  <c r="D281" i="1"/>
  <c r="D280" i="1"/>
  <c r="D279" i="1"/>
  <c r="D278" i="1"/>
  <c r="D277" i="1"/>
  <c r="D276" i="1"/>
  <c r="F261" i="1"/>
  <c r="E261" i="1"/>
  <c r="C261" i="1"/>
  <c r="B261" i="1"/>
  <c r="G260" i="1"/>
  <c r="D260" i="1"/>
  <c r="G259" i="1"/>
  <c r="D259" i="1"/>
  <c r="G258" i="1"/>
  <c r="D258" i="1"/>
  <c r="G257" i="1"/>
  <c r="D257" i="1"/>
  <c r="G256" i="1"/>
  <c r="D256" i="1"/>
  <c r="G255" i="1"/>
  <c r="D255" i="1"/>
  <c r="G254" i="1"/>
  <c r="D254" i="1"/>
  <c r="G253" i="1"/>
  <c r="D253" i="1"/>
  <c r="G252" i="1"/>
  <c r="D252" i="1"/>
  <c r="G251" i="1"/>
  <c r="D251" i="1"/>
  <c r="G250" i="1"/>
  <c r="D250" i="1"/>
  <c r="G249" i="1"/>
  <c r="D249" i="1"/>
  <c r="G248" i="1"/>
  <c r="D248" i="1"/>
  <c r="G247" i="1"/>
  <c r="D247" i="1"/>
  <c r="G246" i="1"/>
  <c r="D246" i="1"/>
  <c r="G245" i="1"/>
  <c r="D245" i="1"/>
  <c r="G244" i="1"/>
  <c r="D244" i="1"/>
  <c r="G243" i="1"/>
  <c r="D243" i="1"/>
  <c r="G242" i="1"/>
  <c r="D242" i="1"/>
  <c r="G241" i="1"/>
  <c r="D241" i="1"/>
  <c r="G240" i="1"/>
  <c r="D240" i="1"/>
  <c r="F225" i="1"/>
  <c r="E225" i="1"/>
  <c r="C225" i="1"/>
  <c r="B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G210" i="1"/>
  <c r="D210" i="1"/>
  <c r="G209" i="1"/>
  <c r="D209" i="1"/>
  <c r="G208" i="1"/>
  <c r="D208" i="1"/>
  <c r="G207" i="1"/>
  <c r="D207" i="1"/>
  <c r="G206" i="1"/>
  <c r="D206" i="1"/>
  <c r="G205" i="1"/>
  <c r="D205" i="1"/>
  <c r="G204" i="1"/>
  <c r="D204" i="1"/>
  <c r="F189" i="1"/>
  <c r="E189" i="1"/>
  <c r="C189" i="1"/>
  <c r="B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408" i="1" l="1"/>
  <c r="G409" i="1"/>
  <c r="G410" i="1"/>
  <c r="D411" i="1"/>
  <c r="D410" i="1"/>
  <c r="D409" i="1"/>
  <c r="D408" i="1"/>
  <c r="G404" i="1"/>
  <c r="G403" i="1"/>
  <c r="G402" i="1"/>
  <c r="D403" i="1"/>
  <c r="D404" i="1"/>
  <c r="D405" i="1"/>
  <c r="D402" i="1"/>
  <c r="D391" i="1"/>
  <c r="D390" i="1"/>
  <c r="G371" i="1"/>
  <c r="D371" i="1"/>
  <c r="G370" i="1"/>
  <c r="D370" i="1"/>
  <c r="G351" i="1"/>
  <c r="D351" i="1"/>
  <c r="G350" i="1"/>
  <c r="D350" i="1"/>
  <c r="G332" i="1"/>
  <c r="D332" i="1"/>
  <c r="G328" i="1"/>
  <c r="D328" i="1"/>
  <c r="D382" i="1"/>
  <c r="D381" i="1"/>
  <c r="G362" i="1"/>
  <c r="D362" i="1"/>
  <c r="G361" i="1"/>
  <c r="D361" i="1"/>
  <c r="G342" i="1"/>
  <c r="D342" i="1"/>
  <c r="G341" i="1"/>
  <c r="D341" i="1"/>
  <c r="G323" i="1"/>
  <c r="D323" i="1"/>
  <c r="F325" i="1"/>
  <c r="E325" i="1"/>
  <c r="C325" i="1"/>
  <c r="B325" i="1"/>
  <c r="G317" i="1"/>
  <c r="D317" i="1"/>
  <c r="F127" i="1" l="1"/>
  <c r="E127" i="1"/>
  <c r="C127" i="1"/>
  <c r="B127" i="1"/>
  <c r="B138" i="1"/>
  <c r="C138" i="1"/>
  <c r="E138" i="1"/>
  <c r="F138" i="1"/>
  <c r="E149" i="1"/>
  <c r="F149" i="1"/>
  <c r="C149" i="1"/>
  <c r="B149" i="1"/>
  <c r="C160" i="1"/>
  <c r="B160" i="1"/>
  <c r="C394" i="1"/>
  <c r="B394" i="1"/>
  <c r="C385" i="1"/>
  <c r="B385" i="1"/>
  <c r="B374" i="1"/>
  <c r="C374" i="1"/>
  <c r="E374" i="1"/>
  <c r="F374" i="1"/>
  <c r="G374" i="1" s="1"/>
  <c r="F365" i="1"/>
  <c r="E365" i="1"/>
  <c r="C365" i="1"/>
  <c r="B365" i="1"/>
  <c r="F354" i="1"/>
  <c r="E354" i="1"/>
  <c r="C354" i="1"/>
  <c r="B354" i="1"/>
  <c r="F345" i="1"/>
  <c r="E345" i="1"/>
  <c r="C345" i="1"/>
  <c r="B345" i="1"/>
  <c r="F334" i="1"/>
  <c r="E334" i="1"/>
  <c r="C334" i="1"/>
  <c r="B334" i="1"/>
  <c r="G373" i="1"/>
  <c r="G372" i="1"/>
  <c r="G369" i="1"/>
  <c r="G368" i="1"/>
  <c r="G364" i="1"/>
  <c r="G363" i="1"/>
  <c r="G360" i="1"/>
  <c r="G359" i="1"/>
  <c r="G358" i="1"/>
  <c r="G357" i="1"/>
  <c r="G353" i="1"/>
  <c r="G352" i="1"/>
  <c r="G349" i="1"/>
  <c r="G348" i="1"/>
  <c r="G344" i="1"/>
  <c r="G343" i="1"/>
  <c r="G340" i="1"/>
  <c r="G339" i="1"/>
  <c r="G338" i="1"/>
  <c r="G337" i="1"/>
  <c r="G333" i="1"/>
  <c r="G331" i="1"/>
  <c r="G330" i="1"/>
  <c r="G329" i="1"/>
  <c r="G325" i="1"/>
  <c r="G324" i="1"/>
  <c r="G322" i="1"/>
  <c r="G321" i="1"/>
  <c r="G320" i="1"/>
  <c r="G319" i="1"/>
  <c r="G318"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393" i="1"/>
  <c r="D392" i="1"/>
  <c r="D389" i="1"/>
  <c r="D388" i="1"/>
  <c r="D384" i="1"/>
  <c r="D383" i="1"/>
  <c r="D380" i="1"/>
  <c r="D379" i="1"/>
  <c r="D378" i="1"/>
  <c r="D377" i="1"/>
  <c r="D372" i="1"/>
  <c r="D352" i="1"/>
  <c r="D363" i="1"/>
  <c r="D360" i="1"/>
  <c r="D343" i="1"/>
  <c r="D340" i="1"/>
  <c r="D373" i="1"/>
  <c r="D369" i="1"/>
  <c r="D368" i="1"/>
  <c r="D364" i="1"/>
  <c r="D359" i="1"/>
  <c r="D358" i="1"/>
  <c r="D357" i="1"/>
  <c r="D353" i="1"/>
  <c r="D349" i="1"/>
  <c r="D348" i="1"/>
  <c r="D344" i="1"/>
  <c r="D339" i="1"/>
  <c r="D338" i="1"/>
  <c r="D337" i="1"/>
  <c r="D322" i="1"/>
  <c r="D329" i="1"/>
  <c r="D330" i="1"/>
  <c r="D331" i="1"/>
  <c r="D333" i="1"/>
  <c r="D324" i="1"/>
  <c r="D321" i="1"/>
  <c r="D320" i="1"/>
  <c r="D319" i="1"/>
  <c r="D318"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D77" i="1"/>
  <c r="G77" i="1"/>
  <c r="G71" i="1"/>
  <c r="G345" i="1"/>
  <c r="G365" i="1"/>
  <c r="G138" i="1"/>
  <c r="G354" i="1"/>
  <c r="D88" i="1"/>
  <c r="G122" i="1"/>
  <c r="G133" i="1"/>
  <c r="G189" i="1"/>
  <c r="G201" i="1"/>
  <c r="G225" i="1"/>
  <c r="G237" i="1"/>
  <c r="G261" i="1"/>
  <c r="G273" i="1"/>
  <c r="G87" i="1"/>
  <c r="G86" i="1"/>
  <c r="G83" i="1"/>
  <c r="G144" i="1"/>
  <c r="D83" i="1"/>
  <c r="D71" i="1"/>
  <c r="D86" i="1"/>
  <c r="E89" i="1"/>
  <c r="G89" i="1" s="1"/>
  <c r="G127" i="1"/>
  <c r="G334" i="1"/>
  <c r="D87" i="1"/>
  <c r="D89" i="1"/>
  <c r="D309" i="1"/>
  <c r="D394" i="1"/>
  <c r="D385" i="1"/>
  <c r="D160" i="1"/>
  <c r="D374" i="1"/>
  <c r="D365" i="1"/>
  <c r="D345" i="1"/>
  <c r="D122" i="1"/>
  <c r="D149" i="1"/>
  <c r="D155" i="1"/>
  <c r="D201" i="1"/>
  <c r="D225" i="1"/>
  <c r="D237" i="1"/>
  <c r="D261" i="1"/>
  <c r="D273" i="1"/>
  <c r="D297" i="1"/>
  <c r="D334" i="1"/>
  <c r="D127" i="1"/>
  <c r="D133" i="1"/>
  <c r="D144" i="1"/>
  <c r="D189" i="1"/>
  <c r="D325" i="1"/>
  <c r="D354" i="1"/>
  <c r="D138" i="1"/>
</calcChain>
</file>

<file path=xl/sharedStrings.xml><?xml version="1.0" encoding="utf-8"?>
<sst xmlns="http://schemas.openxmlformats.org/spreadsheetml/2006/main" count="516" uniqueCount="138">
  <si>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</si>
  <si>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</si>
  <si>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</si>
  <si>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</si>
  <si>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</si>
  <si>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</si>
  <si>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</si>
  <si>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</si>
  <si>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</si>
  <si>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</si>
  <si>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</si>
  <si>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</si>
  <si>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</si>
  <si>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</si>
  <si>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</si>
  <si>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</si>
  <si>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</si>
  <si>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</si>
  <si>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</si>
  <si>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</si>
  <si>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</si>
  <si>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</si>
  <si>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</si>
  <si>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</si>
  <si>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</si>
  <si>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</si>
  <si>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</si>
  <si>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</si>
  <si>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</si>
  <si>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</si>
  <si>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</si>
  <si>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</si>
  <si>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</si>
  <si>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</si>
  <si>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</si>
  <si>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</si>
  <si>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</si>
  <si>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</si>
  <si>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</si>
  <si>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</si>
  <si>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</si>
  <si>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</si>
  <si>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</si>
  <si>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</si>
  <si>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</si>
  <si>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</si>
  <si>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</si>
  <si>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</si>
  <si>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</si>
  <si>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</si>
  <si>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</si>
  <si>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</si>
  <si>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</si>
  <si>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</si>
  <si>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</si>
  <si>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</si>
  <si>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</si>
  <si>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</si>
  <si>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</si>
  <si>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</si>
  <si>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</si>
  <si>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</si>
  <si>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</si>
  <si>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</si>
  <si>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</si>
  <si>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</si>
  <si>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</si>
  <si>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</si>
  <si>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</si>
  <si>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</si>
  <si>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</si>
  <si>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</si>
  <si>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</si>
  <si>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</si>
  <si>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</si>
  <si>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</si>
  <si>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</si>
  <si>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</si>
  <si>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</si>
  <si>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</si>
  <si>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</si>
  <si>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</si>
  <si>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</si>
  <si>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</si>
  <si>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</si>
  <si>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</si>
  <si>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</si>
  <si>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</si>
  <si>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</si>
  <si>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</si>
  <si>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</si>
  <si>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</si>
  <si>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</si>
  <si>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</si>
  <si>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</si>
  <si>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</si>
  <si>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</si>
  <si>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</si>
  <si>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</si>
  <si>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</si>
  <si>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</si>
  <si>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</si>
  <si>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</si>
  <si>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</si>
  <si>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</si>
  <si>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</si>
  <si>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</si>
  <si>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</si>
  <si>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</si>
  <si>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</si>
  <si>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</si>
  <si>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26 April 2018</t>
  </si>
  <si>
    <t>26.04.2018</t>
  </si>
  <si>
    <t>28.04.2017</t>
  </si>
  <si>
    <t>Andyday Cr/r Cnh</t>
  </si>
  <si>
    <t>Any Day Expiry Daad Aud</t>
  </si>
  <si>
    <t>Any Day Expiry Daeu Eur</t>
  </si>
  <si>
    <t>Any Day Expiry Dagb Gbp</t>
  </si>
  <si>
    <t>Any Day Expiry Daus Usd</t>
  </si>
  <si>
    <t>Aud</t>
  </si>
  <si>
    <t>Cad</t>
  </si>
  <si>
    <t>Chf</t>
  </si>
  <si>
    <t>Cnh</t>
  </si>
  <si>
    <t>Eur</t>
  </si>
  <si>
    <t>Gbp</t>
  </si>
  <si>
    <t>Gbp / Usd</t>
  </si>
  <si>
    <t>Hkd</t>
  </si>
  <si>
    <t>Jpy</t>
  </si>
  <si>
    <t>Kes</t>
  </si>
  <si>
    <t>Nzd</t>
  </si>
  <si>
    <t>Rand/jpy</t>
  </si>
  <si>
    <t>Sgd</t>
  </si>
  <si>
    <t>Try</t>
  </si>
  <si>
    <t>Usd</t>
  </si>
  <si>
    <t>Usd / Eur</t>
  </si>
  <si>
    <t xml:space="preserve">Anyday Jyza </t>
  </si>
  <si>
    <t>Knock Out Barrier Option Usd</t>
  </si>
  <si>
    <t>Knock-in Barrier Option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</si>
</sst>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23"/>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907131</v>
      </c>
      <c r="C11" s="70">
        <v>1099113</v>
      </c>
      <c r="D11" s="104">
        <f>IFERROR(((B11/C11)-1)*100,IF(B11+C11&lt;&gt;0,100,0))</f>
        <v>-17.466993839577917</v>
      </c>
      <c r="E11" s="70">
        <v>22133364</v>
      </c>
      <c r="F11" s="70">
        <v>23242399</v>
      </c>
      <c r="G11" s="104">
        <f>IFERROR(((E11/F11)-1)*100,IF(E11+F11&lt;&gt;0,100,0))</f>
        <v>-4.7716029657695831</v>
      </c>
    </row>
    <row r="12" spans="1:7" s="16" customFormat="1" ht="12" x14ac:dyDescent="0.2">
      <c r="A12" s="67" t="s">
        <v>9</v>
      </c>
      <c r="B12" s="70">
        <v>1076795.571</v>
      </c>
      <c r="C12" s="70">
        <v>1063457.692</v>
      </c>
      <c r="D12" s="104">
        <f>IFERROR(((B12/C12)-1)*100,IF(B12+C12&lt;&gt;0,100,0))</f>
        <v>1.2541993066894852</v>
      </c>
      <c r="E12" s="70">
        <v>28348576.743000001</v>
      </c>
      <c r="F12" s="70">
        <v>25502477.458999999</v>
      </c>
      <c r="G12" s="104">
        <f>IFERROR(((E12/F12)-1)*100,IF(E12+F12&lt;&gt;0,100,0))</f>
        <v>11.160089401414574</v>
      </c>
    </row>
    <row r="13" spans="1:7" s="16" customFormat="1" ht="12" x14ac:dyDescent="0.2">
      <c r="A13" s="67" t="s">
        <v>10</v>
      </c>
      <c r="B13" s="70">
        <v>76593584.182228401</v>
      </c>
      <c r="C13" s="70">
        <v>77386696.388295904</v>
      </c>
      <c r="D13" s="104">
        <f>IFERROR(((B13/C13)-1)*100,IF(B13+C13&lt;&gt;0,100,0))</f>
        <v>-1.0248689284886647</v>
      </c>
      <c r="E13" s="70">
        <v>1958561956.6584499</v>
      </c>
      <c r="F13" s="70">
        <v>1643933709.4946101</v>
      </c>
      <c r="G13" s="104">
        <f>IFERROR(((E13/F13)-1)*100,IF(E13+F13&lt;&gt;0,100,0))</f>
        <v>19.138742964311195</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1326</v>
      </c>
      <c r="C16" s="70">
        <v>581</v>
      </c>
      <c r="D16" s="104">
        <f>IFERROR(((B16/C16)-1)*100,IF(B16+C16&lt;&gt;0,100,0))</f>
        <v>128.22719449225474</v>
      </c>
      <c r="E16" s="70">
        <v>26752</v>
      </c>
      <c r="F16" s="70">
        <v>12150</v>
      </c>
      <c r="G16" s="104">
        <f>IFERROR(((E16/F16)-1)*100,IF(E16+F16&lt;&gt;0,100,0))</f>
        <v>120.18106995884774</v>
      </c>
    </row>
    <row r="17" spans="1:7" s="16" customFormat="1" ht="12" x14ac:dyDescent="0.2">
      <c r="A17" s="67" t="s">
        <v>9</v>
      </c>
      <c r="B17" s="70">
        <v>100221.51300000001</v>
      </c>
      <c r="C17" s="70">
        <v>112849.766</v>
      </c>
      <c r="D17" s="104">
        <f>IFERROR(((B17/C17)-1)*100,IF(B17+C17&lt;&gt;0,100,0))</f>
        <v>-11.190322716309398</v>
      </c>
      <c r="E17" s="70">
        <v>3321452.2590000001</v>
      </c>
      <c r="F17" s="70">
        <v>2355281.037</v>
      </c>
      <c r="G17" s="104">
        <f>IFERROR(((E17/F17)-1)*100,IF(E17+F17&lt;&gt;0,100,0))</f>
        <v>41.02148350120649</v>
      </c>
    </row>
    <row r="18" spans="1:7" s="16" customFormat="1" ht="12" x14ac:dyDescent="0.2">
      <c r="A18" s="67" t="s">
        <v>10</v>
      </c>
      <c r="B18" s="70">
        <v>5315979.7473284397</v>
      </c>
      <c r="C18" s="70">
        <v>4736032.3698159298</v>
      </c>
      <c r="D18" s="104">
        <f>IFERROR(((B18/C18)-1)*100,IF(B18+C18&lt;&gt;0,100,0))</f>
        <v>12.245426809341042</v>
      </c>
      <c r="E18" s="70">
        <v>145703232.67311001</v>
      </c>
      <c r="F18" s="70">
        <v>95240438.487750798</v>
      </c>
      <c r="G18" s="104">
        <f>IFERROR(((E18/F18)-1)*100,IF(E18+F18&lt;&gt;0,100,0))</f>
        <v>52.984630254352936</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14879170.807320001</v>
      </c>
      <c r="C24" s="69">
        <v>15158264.105350001</v>
      </c>
      <c r="D24" s="68">
        <f>B24-C24</f>
        <v>-279093.29803000018</v>
      </c>
      <c r="E24" s="70">
        <v>427446769.76471001</v>
      </c>
      <c r="F24" s="70">
        <v>269079875.66663003</v>
      </c>
      <c r="G24" s="68">
        <f>E24-F24</f>
        <v>158366894.09807998</v>
      </c>
    </row>
    <row r="25" spans="1:7" s="16" customFormat="1" ht="12" x14ac:dyDescent="0.2">
      <c r="A25" s="71" t="s">
        <v>15</v>
      </c>
      <c r="B25" s="69">
        <v>14503424.71366</v>
      </c>
      <c r="C25" s="69">
        <v>16819706.216049999</v>
      </c>
      <c r="D25" s="68">
        <f>B25-C25</f>
        <v>-2316281.5023899991</v>
      </c>
      <c r="E25" s="70">
        <v>397400647.60475999</v>
      </c>
      <c r="F25" s="70">
        <v>314917789.27937001</v>
      </c>
      <c r="G25" s="68">
        <f>E25-F25</f>
        <v>82482858.325389981</v>
      </c>
    </row>
    <row r="26" spans="1:7" s="28" customFormat="1" ht="12" x14ac:dyDescent="0.2">
      <c r="A26" s="72" t="s">
        <v>16</v>
      </c>
      <c r="B26" s="73">
        <f>B24-B25</f>
        <v>375746.09366000071</v>
      </c>
      <c r="C26" s="73">
        <f>C24-C25</f>
        <v>-1661442.1106999982</v>
      </c>
      <c r="D26" s="73"/>
      <c r="E26" s="73">
        <f>E24-E25</f>
        <v>30046122.159950018</v>
      </c>
      <c r="F26" s="73">
        <f>F24-F25</f>
        <v>-45837913.61273998</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57453.044239759998</v>
      </c>
      <c r="C33" s="132">
        <v>53817.306108999997</v>
      </c>
      <c r="D33" s="104">
        <f t="shared" ref="D33:D42" si="0">IFERROR(((B33/C33)-1)*100,IF(B33+C33&lt;&gt;0,100,0))</f>
        <v>6.7557044260005972</v>
      </c>
      <c r="E33" s="67"/>
      <c r="F33" s="132">
        <v>58040.800000000003</v>
      </c>
      <c r="G33" s="132">
        <v>56749.18</v>
      </c>
    </row>
    <row r="34" spans="1:7" s="16" customFormat="1" ht="12" x14ac:dyDescent="0.2">
      <c r="A34" s="67" t="s">
        <v>23</v>
      </c>
      <c r="B34" s="132">
        <v>77710.262870949999</v>
      </c>
      <c r="C34" s="132">
        <v>76554.052767159999</v>
      </c>
      <c r="D34" s="104">
        <f t="shared" si="0"/>
        <v>1.5103186075682062</v>
      </c>
      <c r="E34" s="67"/>
      <c r="F34" s="132">
        <v>78756.42</v>
      </c>
      <c r="G34" s="132">
        <v>77080.12</v>
      </c>
    </row>
    <row r="35" spans="1:7" s="16" customFormat="1" ht="12" x14ac:dyDescent="0.2">
      <c r="A35" s="67" t="s">
        <v>24</v>
      </c>
      <c r="B35" s="132">
        <v>59583.98694707</v>
      </c>
      <c r="C35" s="132">
        <v>62269.076843230003</v>
      </c>
      <c r="D35" s="104">
        <f t="shared" si="0"/>
        <v>-4.3120759649609823</v>
      </c>
      <c r="E35" s="67"/>
      <c r="F35" s="132">
        <v>60284.11</v>
      </c>
      <c r="G35" s="132">
        <v>58843.45</v>
      </c>
    </row>
    <row r="36" spans="1:7" s="16" customFormat="1" ht="12" x14ac:dyDescent="0.2">
      <c r="A36" s="67" t="s">
        <v>25</v>
      </c>
      <c r="B36" s="132">
        <v>50684.217701720001</v>
      </c>
      <c r="C36" s="132">
        <v>47071.728001820004</v>
      </c>
      <c r="D36" s="104">
        <f t="shared" si="0"/>
        <v>7.6744361281156248</v>
      </c>
      <c r="E36" s="67"/>
      <c r="F36" s="132">
        <v>51255.26</v>
      </c>
      <c r="G36" s="132">
        <v>49872.4</v>
      </c>
    </row>
    <row r="37" spans="1:7" s="16" customFormat="1" ht="12" x14ac:dyDescent="0.2">
      <c r="A37" s="67" t="s">
        <v>83</v>
      </c>
      <c r="B37" s="132">
        <v>37624.048192269998</v>
      </c>
      <c r="C37" s="132">
        <v>32347.380824520002</v>
      </c>
      <c r="D37" s="104">
        <f t="shared" si="0"/>
        <v>16.312502691872254</v>
      </c>
      <c r="E37" s="67"/>
      <c r="F37" s="132">
        <v>38256.559999999998</v>
      </c>
      <c r="G37" s="132">
        <v>37198.53</v>
      </c>
    </row>
    <row r="38" spans="1:7" s="16" customFormat="1" ht="12" x14ac:dyDescent="0.2">
      <c r="A38" s="67" t="s">
        <v>26</v>
      </c>
      <c r="B38" s="132">
        <v>74593.735136520001</v>
      </c>
      <c r="C38" s="132">
        <v>72394.839314960002</v>
      </c>
      <c r="D38" s="104">
        <f t="shared" si="0"/>
        <v>3.0373654287614515</v>
      </c>
      <c r="E38" s="67"/>
      <c r="F38" s="132">
        <v>75472.740000000005</v>
      </c>
      <c r="G38" s="132">
        <v>73236.710000000006</v>
      </c>
    </row>
    <row r="39" spans="1:7" s="16" customFormat="1" ht="12" x14ac:dyDescent="0.2">
      <c r="A39" s="67" t="s">
        <v>27</v>
      </c>
      <c r="B39" s="132">
        <v>17572.088637370001</v>
      </c>
      <c r="C39" s="132">
        <v>15047.40888413</v>
      </c>
      <c r="D39" s="104">
        <f t="shared" si="0"/>
        <v>16.778169402326128</v>
      </c>
      <c r="E39" s="67"/>
      <c r="F39" s="132">
        <v>17923.41</v>
      </c>
      <c r="G39" s="132">
        <v>17295.11</v>
      </c>
    </row>
    <row r="40" spans="1:7" s="16" customFormat="1" ht="12" x14ac:dyDescent="0.2">
      <c r="A40" s="67" t="s">
        <v>28</v>
      </c>
      <c r="B40" s="132">
        <v>79371.344797330006</v>
      </c>
      <c r="C40" s="132">
        <v>75141.9682588</v>
      </c>
      <c r="D40" s="104">
        <f t="shared" si="0"/>
        <v>5.6285144460994196</v>
      </c>
      <c r="E40" s="67"/>
      <c r="F40" s="132">
        <v>80406.95</v>
      </c>
      <c r="G40" s="132">
        <v>77972.160000000003</v>
      </c>
    </row>
    <row r="41" spans="1:7" s="16" customFormat="1" ht="12" x14ac:dyDescent="0.2">
      <c r="A41" s="67" t="s">
        <v>29</v>
      </c>
      <c r="B41" s="132">
        <v>1095.66578362</v>
      </c>
      <c r="C41" s="132">
        <v>1360.8898645700001</v>
      </c>
      <c r="D41" s="104">
        <f t="shared" si="0"/>
        <v>-19.489018755665644</v>
      </c>
      <c r="E41" s="67"/>
      <c r="F41" s="132">
        <v>1126.75</v>
      </c>
      <c r="G41" s="132">
        <v>1077.27</v>
      </c>
    </row>
    <row r="42" spans="1:7" s="16" customFormat="1" ht="12" x14ac:dyDescent="0.2">
      <c r="A42" s="67" t="s">
        <v>82</v>
      </c>
      <c r="B42" s="132">
        <v>1042.09549128</v>
      </c>
      <c r="C42" s="132">
        <v>1347.43898672</v>
      </c>
      <c r="D42" s="104">
        <f t="shared" si="0"/>
        <v>-22.661025727278506</v>
      </c>
      <c r="E42" s="67"/>
      <c r="F42" s="132">
        <v>1046.1099999999999</v>
      </c>
      <c r="G42" s="132">
        <v>988.75</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14628.546943822001</v>
      </c>
      <c r="D48" s="75"/>
      <c r="E48" s="133">
        <v>14165.987805826</v>
      </c>
      <c r="F48" s="75"/>
      <c r="G48" s="104">
        <f>IFERROR(((C48/E48)-1)*100,IF(C48+E48&lt;&gt;0,100,0))</f>
        <v>3.2652797978956816</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3291</v>
      </c>
      <c r="D54" s="78"/>
      <c r="E54" s="134">
        <v>651379</v>
      </c>
      <c r="F54" s="134">
        <v>125009971.8096</v>
      </c>
      <c r="G54" s="134">
        <v>17114887.199999999</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5297</v>
      </c>
      <c r="C68" s="69">
        <v>4272</v>
      </c>
      <c r="D68" s="104">
        <f>IFERROR(((B68/C68)-1)*100,IF(B68+C68&lt;&gt;0,100,0))</f>
        <v>23.993445692883885</v>
      </c>
      <c r="E68" s="69">
        <v>99448</v>
      </c>
      <c r="F68" s="69">
        <v>92289</v>
      </c>
      <c r="G68" s="104">
        <f>IFERROR(((E68/F68)-1)*100,IF(E68+F68&lt;&gt;0,100,0))</f>
        <v>7.757154157050139</v>
      </c>
    </row>
    <row r="69" spans="1:7" s="16" customFormat="1" ht="12" x14ac:dyDescent="0.2">
      <c r="A69" s="82" t="s">
        <v>54</v>
      </c>
      <c r="B69" s="70">
        <v>177641538.273</v>
      </c>
      <c r="C69" s="69">
        <v>102799331.028</v>
      </c>
      <c r="D69" s="104">
        <f>IFERROR(((B69/C69)-1)*100,IF(B69+C69&lt;&gt;0,100,0))</f>
        <v>72.804177319611966</v>
      </c>
      <c r="E69" s="69">
        <v>3139913310.8109999</v>
      </c>
      <c r="F69" s="69">
        <v>2330575264.2449999</v>
      </c>
      <c r="G69" s="104">
        <f>IFERROR(((E69/F69)-1)*100,IF(E69+F69&lt;&gt;0,100,0))</f>
        <v>34.726964581776286</v>
      </c>
    </row>
    <row r="70" spans="1:7" s="65" customFormat="1" ht="12" x14ac:dyDescent="0.2">
      <c r="A70" s="82" t="s">
        <v>55</v>
      </c>
      <c r="B70" s="70">
        <v>187229574.94973999</v>
      </c>
      <c r="C70" s="69">
        <v>111481369.42614</v>
      </c>
      <c r="D70" s="104">
        <f>IFERROR(((B70/C70)-1)*100,IF(B70+C70&lt;&gt;0,100,0))</f>
        <v>67.946963616898898</v>
      </c>
      <c r="E70" s="69">
        <v>3279501507.3738699</v>
      </c>
      <c r="F70" s="69">
        <v>2479834978.7958002</v>
      </c>
      <c r="G70" s="104">
        <f>IFERROR(((E70/F70)-1)*100,IF(E70+F70&lt;&gt;0,100,0))</f>
        <v>32.246763813549606</v>
      </c>
    </row>
    <row r="71" spans="1:7" s="16" customFormat="1" ht="12" x14ac:dyDescent="0.2">
      <c r="A71" s="82" t="s">
        <v>105</v>
      </c>
      <c r="B71" s="104">
        <f>IFERROR(B69/B68/1000,)</f>
        <v>33.536254157636399</v>
      </c>
      <c r="C71" s="104">
        <f>IFERROR(C69/C68/1000,)</f>
        <v>24.063513817415728</v>
      </c>
      <c r="D71" s="104">
        <f>IFERROR(((B71/C71)-1)*100,IF(B71+C71&lt;&gt;0,100,0))</f>
        <v>39.36557400592455</v>
      </c>
      <c r="E71" s="104">
        <f>IFERROR(E69/E68/1000,)</f>
        <v>31.573418377554098</v>
      </c>
      <c r="F71" s="104">
        <f>IFERROR(F69/F68/1000,)</f>
        <v>25.253012431004777</v>
      </c>
      <c r="G71" s="104">
        <f>IFERROR(((E71/F71)-1)*100,IF(E71+F71&lt;&gt;0,100,0))</f>
        <v>25.028324695192982</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2526</v>
      </c>
      <c r="C74" s="69">
        <v>2208</v>
      </c>
      <c r="D74" s="104">
        <f>IFERROR(((B74/C74)-1)*100,IF(B74+C74&lt;&gt;0,100,0))</f>
        <v>14.40217391304348</v>
      </c>
      <c r="E74" s="69">
        <v>48807</v>
      </c>
      <c r="F74" s="69">
        <v>49472</v>
      </c>
      <c r="G74" s="104">
        <f>IFERROR(((E74/F74)-1)*100,IF(E74+F74&lt;&gt;0,100,0))</f>
        <v>-1.3441946959896534</v>
      </c>
    </row>
    <row r="75" spans="1:7" s="16" customFormat="1" ht="12" x14ac:dyDescent="0.2">
      <c r="A75" s="82" t="s">
        <v>54</v>
      </c>
      <c r="B75" s="70">
        <v>315655444.06199998</v>
      </c>
      <c r="C75" s="69">
        <v>344390504</v>
      </c>
      <c r="D75" s="104">
        <f>IFERROR(((B75/C75)-1)*100,IF(B75+C75&lt;&gt;0,100,0))</f>
        <v>-8.3437433971756736</v>
      </c>
      <c r="E75" s="69">
        <v>6231848705.6029997</v>
      </c>
      <c r="F75" s="69">
        <v>5867567850.0240002</v>
      </c>
      <c r="G75" s="104">
        <f>IFERROR(((E75/F75)-1)*100,IF(E75+F75&lt;&gt;0,100,0))</f>
        <v>6.2083790914750026</v>
      </c>
    </row>
    <row r="76" spans="1:7" s="16" customFormat="1" ht="12" x14ac:dyDescent="0.2">
      <c r="A76" s="82" t="s">
        <v>55</v>
      </c>
      <c r="B76" s="70">
        <v>322427867.87309998</v>
      </c>
      <c r="C76" s="69">
        <v>333113628.10687</v>
      </c>
      <c r="D76" s="104">
        <f>IFERROR(((B76/C76)-1)*100,IF(B76+C76&lt;&gt;0,100,0))</f>
        <v>-3.2078424093600288</v>
      </c>
      <c r="E76" s="69">
        <v>6354006585.7714005</v>
      </c>
      <c r="F76" s="69">
        <v>5743082625.80303</v>
      </c>
      <c r="G76" s="104">
        <f>IFERROR(((E76/F76)-1)*100,IF(E76+F76&lt;&gt;0,100,0))</f>
        <v>10.637561737725253</v>
      </c>
    </row>
    <row r="77" spans="1:7" s="16" customFormat="1" ht="12" x14ac:dyDescent="0.2">
      <c r="A77" s="82" t="s">
        <v>105</v>
      </c>
      <c r="B77" s="104">
        <f>IFERROR(B75/B74/1000,)</f>
        <v>124.96256692874108</v>
      </c>
      <c r="C77" s="104">
        <f>IFERROR(C75/C74/1000,)</f>
        <v>155.97396014492756</v>
      </c>
      <c r="D77" s="104">
        <f>IFERROR(((B77/C77)-1)*100,IF(B77+C77&lt;&gt;0,100,0))</f>
        <v>-19.882417031260459</v>
      </c>
      <c r="E77" s="104">
        <f>IFERROR(E75/E74/1000,)</f>
        <v>127.68350248126293</v>
      </c>
      <c r="F77" s="104">
        <f>IFERROR(F75/F74/1000,)</f>
        <v>118.60381326859638</v>
      </c>
      <c r="G77" s="104">
        <f>IFERROR(((E77/F77)-1)*100,IF(E77+F77&lt;&gt;0,100,0))</f>
        <v>7.6554783210083022</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118</v>
      </c>
      <c r="C80" s="69">
        <v>88</v>
      </c>
      <c r="D80" s="104">
        <f>IFERROR(((B80/C80)-1)*100,IF(B80+C80&lt;&gt;0,100,0))</f>
        <v>34.090909090909079</v>
      </c>
      <c r="E80" s="69">
        <v>2852</v>
      </c>
      <c r="F80" s="69">
        <v>2555</v>
      </c>
      <c r="G80" s="104">
        <f>IFERROR(((E80/F80)-1)*100,IF(E80+F80&lt;&gt;0,100,0))</f>
        <v>11.624266144814088</v>
      </c>
    </row>
    <row r="81" spans="1:7" s="16" customFormat="1" ht="12" x14ac:dyDescent="0.2">
      <c r="A81" s="82" t="s">
        <v>54</v>
      </c>
      <c r="B81" s="70">
        <v>7055880.8480000002</v>
      </c>
      <c r="C81" s="69">
        <v>6312761.1660000002</v>
      </c>
      <c r="D81" s="104">
        <f>IFERROR(((B81/C81)-1)*100,IF(B81+C81&lt;&gt;0,100,0))</f>
        <v>11.771705953369182</v>
      </c>
      <c r="E81" s="69">
        <v>202500047.222</v>
      </c>
      <c r="F81" s="69">
        <v>188775484.69400001</v>
      </c>
      <c r="G81" s="104">
        <f>IFERROR(((E81/F81)-1)*100,IF(E81+F81&lt;&gt;0,100,0))</f>
        <v>7.2703097810858042</v>
      </c>
    </row>
    <row r="82" spans="1:7" s="16" customFormat="1" ht="12" x14ac:dyDescent="0.2">
      <c r="A82" s="82" t="s">
        <v>55</v>
      </c>
      <c r="B82" s="70">
        <v>2396260.6987399301</v>
      </c>
      <c r="C82" s="69">
        <v>385606.65770025598</v>
      </c>
      <c r="D82" s="104">
        <f>IFERROR(((B82/C82)-1)*100,IF(B82+C82&lt;&gt;0,100,0))</f>
        <v>521.42617376762666</v>
      </c>
      <c r="E82" s="69">
        <v>67088057.058875002</v>
      </c>
      <c r="F82" s="69">
        <v>61543589.909410201</v>
      </c>
      <c r="G82" s="104">
        <f>IFERROR(((E82/F82)-1)*100,IF(E82+F82&lt;&gt;0,100,0))</f>
        <v>9.0090083429095422</v>
      </c>
    </row>
    <row r="83" spans="1:7" s="33" customFormat="1" x14ac:dyDescent="0.2">
      <c r="A83" s="82" t="s">
        <v>105</v>
      </c>
      <c r="B83" s="104">
        <f>IFERROR(B81/B80/1000,)</f>
        <v>59.795600406779663</v>
      </c>
      <c r="C83" s="104">
        <f>IFERROR(C81/C80/1000,)</f>
        <v>71.735922340909099</v>
      </c>
      <c r="D83" s="104">
        <f>IFERROR(((B83/C83)-1)*100,IF(B83+C83&lt;&gt;0,100,0))</f>
        <v>-16.64482945850434</v>
      </c>
      <c r="E83" s="104">
        <f>IFERROR(E81/E80/1000,)</f>
        <v>71.002821606591866</v>
      </c>
      <c r="F83" s="104">
        <f>IFERROR(F81/F80/1000,)</f>
        <v>73.88472982152642</v>
      </c>
      <c r="G83" s="104">
        <f>IFERROR(((E83/F83)-1)*100,IF(E83+F83&lt;&gt;0,100,0))</f>
        <v>-3.9005464618954377</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7941</v>
      </c>
      <c r="C86" s="67">
        <f>C68+C74+C80</f>
        <v>6568</v>
      </c>
      <c r="D86" s="104">
        <f>IFERROR(((B86/C86)-1)*100,IF(B86+C86&lt;&gt;0,100,0))</f>
        <v>20.904384896467732</v>
      </c>
      <c r="E86" s="67">
        <f>E68+E74+E80</f>
        <v>151107</v>
      </c>
      <c r="F86" s="67">
        <f>F68+F74+F80</f>
        <v>144316</v>
      </c>
      <c r="G86" s="104">
        <f>IFERROR(((E86/F86)-1)*100,IF(E86+F86&lt;&gt;0,100,0))</f>
        <v>4.7056459436237041</v>
      </c>
    </row>
    <row r="87" spans="1:7" s="65" customFormat="1" ht="12" x14ac:dyDescent="0.2">
      <c r="A87" s="82" t="s">
        <v>54</v>
      </c>
      <c r="B87" s="67">
        <f t="shared" ref="B87:C87" si="1">B69+B75+B81</f>
        <v>500352863.18299997</v>
      </c>
      <c r="C87" s="67">
        <f t="shared" si="1"/>
        <v>453502596.19400001</v>
      </c>
      <c r="D87" s="104">
        <f>IFERROR(((B87/C87)-1)*100,IF(B87+C87&lt;&gt;0,100,0))</f>
        <v>10.330760481238421</v>
      </c>
      <c r="E87" s="67">
        <f t="shared" ref="E87:F87" si="2">E69+E75+E81</f>
        <v>9574262063.6359997</v>
      </c>
      <c r="F87" s="67">
        <f t="shared" si="2"/>
        <v>8386918598.9630003</v>
      </c>
      <c r="G87" s="104">
        <f>IFERROR(((E87/F87)-1)*100,IF(E87+F87&lt;&gt;0,100,0))</f>
        <v>14.157088216163306</v>
      </c>
    </row>
    <row r="88" spans="1:7" s="65" customFormat="1" ht="12" x14ac:dyDescent="0.2">
      <c r="A88" s="82" t="s">
        <v>55</v>
      </c>
      <c r="B88" s="67">
        <f t="shared" ref="B88:C88" si="3">B70+B76+B82</f>
        <v>512053703.52157992</v>
      </c>
      <c r="C88" s="67">
        <f t="shared" si="3"/>
        <v>444980604.19071025</v>
      </c>
      <c r="D88" s="104">
        <f>IFERROR(((B88/C88)-1)*100,IF(B88+C88&lt;&gt;0,100,0))</f>
        <v>15.073263575803718</v>
      </c>
      <c r="E88" s="67">
        <f t="shared" ref="E88:F88" si="4">E70+E76+E82</f>
        <v>9700596150.2041454</v>
      </c>
      <c r="F88" s="67">
        <f t="shared" si="4"/>
        <v>8284461194.5082407</v>
      </c>
      <c r="G88" s="104">
        <f>IFERROR(((E88/F88)-1)*100,IF(E88+F88&lt;&gt;0,100,0))</f>
        <v>17.093869141841832</v>
      </c>
    </row>
    <row r="89" spans="1:7" s="66" customFormat="1" x14ac:dyDescent="0.2">
      <c r="A89" s="82" t="s">
        <v>106</v>
      </c>
      <c r="B89" s="104">
        <f>IFERROR((B75/B87)*100,IF(B75+B87&lt;&gt;0,100,0))</f>
        <v>63.086566958756784</v>
      </c>
      <c r="C89" s="104">
        <f>IFERROR((C75/C87)*100,IF(C75+C87&lt;&gt;0,100,0))</f>
        <v>75.940139459020017</v>
      </c>
      <c r="D89" s="104">
        <f>IFERROR(((B89/C89)-1)*100,IF(B89+C89&lt;&gt;0,100,0))</f>
        <v>-16.925926910101975</v>
      </c>
      <c r="E89" s="104">
        <f>IFERROR((E75/E87)*100,IF(E75+E87&lt;&gt;0,100,0))</f>
        <v>65.08959817668017</v>
      </c>
      <c r="F89" s="104">
        <f>IFERROR((F75/F87)*100,IF(F75+F87&lt;&gt;0,100,0))</f>
        <v>69.960949075498306</v>
      </c>
      <c r="G89" s="104">
        <f>IFERROR(((E89/F89)-1)*100,IF(E89+F89&lt;&gt;0,100,0))</f>
        <v>-6.9629571399342005</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13592780.443</v>
      </c>
      <c r="C95" s="135">
        <v>15534629.879000001</v>
      </c>
      <c r="D95" s="68">
        <f>B95-C95</f>
        <v>-1941849.4360000007</v>
      </c>
      <c r="E95" s="135">
        <v>397871885.12800002</v>
      </c>
      <c r="F95" s="135">
        <v>322806999.79900002</v>
      </c>
      <c r="G95" s="84">
        <f>E95-F95</f>
        <v>75064885.328999996</v>
      </c>
    </row>
    <row r="96" spans="1:7" s="16" customFormat="1" ht="13.5" x14ac:dyDescent="0.2">
      <c r="A96" s="82" t="s">
        <v>92</v>
      </c>
      <c r="B96" s="69">
        <v>16716836.334000001</v>
      </c>
      <c r="C96" s="135">
        <v>15764749.249</v>
      </c>
      <c r="D96" s="68">
        <f>B96-C96</f>
        <v>952087.08500000089</v>
      </c>
      <c r="E96" s="135">
        <v>378988358.37900001</v>
      </c>
      <c r="F96" s="135">
        <v>286984671.33999997</v>
      </c>
      <c r="G96" s="84">
        <f>E96-F96</f>
        <v>92003687.039000034</v>
      </c>
    </row>
    <row r="97" spans="1:7" s="28" customFormat="1" ht="12" x14ac:dyDescent="0.2">
      <c r="A97" s="85" t="s">
        <v>16</v>
      </c>
      <c r="B97" s="68">
        <f>B95-B96</f>
        <v>-3124055.8910000008</v>
      </c>
      <c r="C97" s="68">
        <f>C95-C96</f>
        <v>-230119.36999999918</v>
      </c>
      <c r="D97" s="86"/>
      <c r="E97" s="68">
        <f>E95-E96</f>
        <v>18883526.749000013</v>
      </c>
      <c r="F97" s="86">
        <f>F95-F96</f>
        <v>35822328.459000051</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6">
        <v>628.76912954071599</v>
      </c>
      <c r="C104" s="137">
        <v>554.35225139459396</v>
      </c>
      <c r="D104" s="104">
        <f>IFERROR(((B104/C104)-1)*100,IF(B104+C104&lt;&gt;0,100,0))</f>
        <v>13.424113992305454</v>
      </c>
      <c r="E104" s="88"/>
      <c r="F104" s="136">
        <v>630.53961284496597</v>
      </c>
      <c r="G104" s="136">
        <v>624.73859824738395</v>
      </c>
    </row>
    <row r="105" spans="1:7" s="16" customFormat="1" ht="12" x14ac:dyDescent="0.2">
      <c r="A105" s="82" t="s">
        <v>50</v>
      </c>
      <c r="B105" s="136">
        <v>625.41937084669496</v>
      </c>
      <c r="C105" s="137">
        <v>552.66565217291998</v>
      </c>
      <c r="D105" s="104">
        <f>IFERROR(((B105/C105)-1)*100,IF(B105+C105&lt;&gt;0,100,0))</f>
        <v>13.164146964394941</v>
      </c>
      <c r="E105" s="88"/>
      <c r="F105" s="136">
        <v>627.155511162621</v>
      </c>
      <c r="G105" s="136">
        <v>621.65455363042099</v>
      </c>
    </row>
    <row r="106" spans="1:7" s="16" customFormat="1" ht="12" x14ac:dyDescent="0.2">
      <c r="A106" s="82" t="s">
        <v>51</v>
      </c>
      <c r="B106" s="136">
        <v>643.897198480925</v>
      </c>
      <c r="C106" s="137">
        <v>564.54545710366995</v>
      </c>
      <c r="D106" s="104">
        <f>IFERROR(((B106/C106)-1)*100,IF(B106+C106&lt;&gt;0,100,0))</f>
        <v>14.055863948380566</v>
      </c>
      <c r="E106" s="88"/>
      <c r="F106" s="136">
        <v>645.77590003434796</v>
      </c>
      <c r="G106" s="136">
        <v>639.12630445356501</v>
      </c>
    </row>
    <row r="107" spans="1:7" s="28" customFormat="1" ht="12" x14ac:dyDescent="0.2">
      <c r="A107" s="85" t="s">
        <v>52</v>
      </c>
      <c r="B107" s="89"/>
      <c r="C107" s="88"/>
      <c r="D107" s="90"/>
      <c r="E107" s="88"/>
      <c r="F107" s="74"/>
      <c r="G107" s="74"/>
    </row>
    <row r="108" spans="1:7" s="16" customFormat="1" ht="12" x14ac:dyDescent="0.2">
      <c r="A108" s="82" t="s">
        <v>56</v>
      </c>
      <c r="B108" s="136">
        <v>462.04752048237901</v>
      </c>
      <c r="C108" s="137">
        <v>426.20537135157298</v>
      </c>
      <c r="D108" s="104">
        <f>IFERROR(((B108/C108)-1)*100,IF(B108+C108&lt;&gt;0,100,0))</f>
        <v>8.4095958286833028</v>
      </c>
      <c r="E108" s="88"/>
      <c r="F108" s="136">
        <v>462.21543370659401</v>
      </c>
      <c r="G108" s="136">
        <v>461.24798569526598</v>
      </c>
    </row>
    <row r="109" spans="1:7" s="16" customFormat="1" ht="12" x14ac:dyDescent="0.2">
      <c r="A109" s="82" t="s">
        <v>57</v>
      </c>
      <c r="B109" s="136">
        <v>583.50876975307904</v>
      </c>
      <c r="C109" s="137">
        <v>532.73737846819097</v>
      </c>
      <c r="D109" s="104">
        <f>IFERROR(((B109/C109)-1)*100,IF(B109+C109&lt;&gt;0,100,0))</f>
        <v>9.5302851530474122</v>
      </c>
      <c r="E109" s="88"/>
      <c r="F109" s="136">
        <v>583.52707848578302</v>
      </c>
      <c r="G109" s="136">
        <v>581.46817158726503</v>
      </c>
    </row>
    <row r="110" spans="1:7" s="16" customFormat="1" ht="12" x14ac:dyDescent="0.2">
      <c r="A110" s="82" t="s">
        <v>59</v>
      </c>
      <c r="B110" s="136">
        <v>687.33771882835299</v>
      </c>
      <c r="C110" s="137">
        <v>612.16808445412096</v>
      </c>
      <c r="D110" s="104">
        <f>IFERROR(((B110/C110)-1)*100,IF(B110+C110&lt;&gt;0,100,0))</f>
        <v>12.279247527460013</v>
      </c>
      <c r="E110" s="88"/>
      <c r="F110" s="136">
        <v>689.47580545259405</v>
      </c>
      <c r="G110" s="136">
        <v>684.03514177736395</v>
      </c>
    </row>
    <row r="111" spans="1:7" s="16" customFormat="1" ht="12" x14ac:dyDescent="0.2">
      <c r="A111" s="82" t="s">
        <v>58</v>
      </c>
      <c r="B111" s="136">
        <v>694.10935663870202</v>
      </c>
      <c r="C111" s="137">
        <v>603.92273270200201</v>
      </c>
      <c r="D111" s="104">
        <f>IFERROR(((B111/C111)-1)*100,IF(B111+C111&lt;&gt;0,100,0))</f>
        <v>14.933470633436396</v>
      </c>
      <c r="E111" s="88"/>
      <c r="F111" s="136">
        <v>696.39637632359097</v>
      </c>
      <c r="G111" s="136">
        <v>688.59045876657899</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0</v>
      </c>
      <c r="C119" s="69">
        <v>0</v>
      </c>
      <c r="D119" s="104">
        <f>IFERROR(((B119/C119)-1)*100,IF(B119+C119&lt;&gt;0,100,0))</f>
        <v>0</v>
      </c>
      <c r="E119" s="69">
        <v>3</v>
      </c>
      <c r="F119" s="69">
        <v>1</v>
      </c>
      <c r="G119" s="104">
        <f>IFERROR(((E119/F119)-1)*100,IF(E119+F119&lt;&gt;0,100,0))</f>
        <v>200</v>
      </c>
    </row>
    <row r="120" spans="1:7" s="16" customFormat="1" ht="12" x14ac:dyDescent="0.2">
      <c r="A120" s="82" t="s">
        <v>73</v>
      </c>
      <c r="B120" s="70">
        <v>1084</v>
      </c>
      <c r="C120" s="69">
        <v>689</v>
      </c>
      <c r="D120" s="104">
        <f>IFERROR(((B120/C120)-1)*100,IF(B120+C120&lt;&gt;0,100,0))</f>
        <v>57.329462989840337</v>
      </c>
      <c r="E120" s="69">
        <v>4486</v>
      </c>
      <c r="F120" s="69">
        <v>3375</v>
      </c>
      <c r="G120" s="104">
        <f>IFERROR(((E120/F120)-1)*100,IF(E120+F120&lt;&gt;0,100,0))</f>
        <v>32.918518518518525</v>
      </c>
    </row>
    <row r="121" spans="1:7" s="16" customFormat="1" ht="12" x14ac:dyDescent="0.2">
      <c r="A121" s="82" t="s">
        <v>75</v>
      </c>
      <c r="B121" s="70">
        <v>35</v>
      </c>
      <c r="C121" s="69">
        <v>27</v>
      </c>
      <c r="D121" s="104">
        <f>IFERROR(((B121/C121)-1)*100,IF(B121+C121&lt;&gt;0,100,0))</f>
        <v>29.629629629629626</v>
      </c>
      <c r="E121" s="69">
        <v>192</v>
      </c>
      <c r="F121" s="69">
        <v>182</v>
      </c>
      <c r="G121" s="104">
        <f>IFERROR(((E121/F121)-1)*100,IF(E121+F121&lt;&gt;0,100,0))</f>
        <v>5.4945054945054972</v>
      </c>
    </row>
    <row r="122" spans="1:7" s="28" customFormat="1" ht="12" x14ac:dyDescent="0.2">
      <c r="A122" s="85" t="s">
        <v>34</v>
      </c>
      <c r="B122" s="86">
        <f>SUM(B119:B121)</f>
        <v>1119</v>
      </c>
      <c r="C122" s="86">
        <f>SUM(C119:C121)</f>
        <v>716</v>
      </c>
      <c r="D122" s="104">
        <f>IFERROR(((B122/C122)-1)*100,IF(B122+C122&lt;&gt;0,100,0))</f>
        <v>56.284916201117305</v>
      </c>
      <c r="E122" s="86">
        <f>SUM(E119:E121)</f>
        <v>4681</v>
      </c>
      <c r="F122" s="86">
        <f>SUM(F119:F121)</f>
        <v>3558</v>
      </c>
      <c r="G122" s="104">
        <f>IFERROR(((E122/F122)-1)*100,IF(E122+F122&lt;&gt;0,100,0))</f>
        <v>31.562675660483407</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0</v>
      </c>
      <c r="C125" s="69">
        <v>0</v>
      </c>
      <c r="D125" s="104">
        <f>IFERROR(((B125/C125)-1)*100,IF(B125+C125&lt;&gt;0,100,0))</f>
        <v>0</v>
      </c>
      <c r="E125" s="69">
        <v>303</v>
      </c>
      <c r="F125" s="69">
        <v>115</v>
      </c>
      <c r="G125" s="104">
        <f>IFERROR(((E125/F125)-1)*100,IF(E125+F125&lt;&gt;0,100,0))</f>
        <v>163.47826086956522</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0</v>
      </c>
      <c r="C127" s="86">
        <f>SUM(C125:C126)</f>
        <v>0</v>
      </c>
      <c r="D127" s="104">
        <f>IFERROR(((B127/C127)-1)*100,IF(B127+C127&lt;&gt;0,100,0))</f>
        <v>0</v>
      </c>
      <c r="E127" s="86">
        <f>SUM(E125:E126)</f>
        <v>303</v>
      </c>
      <c r="F127" s="86">
        <f>SUM(F125:F126)</f>
        <v>115</v>
      </c>
      <c r="G127" s="104">
        <f>IFERROR(((E127/F127)-1)*100,IF(E127+F127&lt;&gt;0,100,0))</f>
        <v>163.47826086956522</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0</v>
      </c>
      <c r="C130" s="69">
        <v>0</v>
      </c>
      <c r="D130" s="104">
        <f>IFERROR(((B130/C130)-1)*100,IF(B130+C130&lt;&gt;0,100,0))</f>
        <v>0</v>
      </c>
      <c r="E130" s="69">
        <v>37500</v>
      </c>
      <c r="F130" s="69">
        <v>1000</v>
      </c>
      <c r="G130" s="104">
        <f>IFERROR(((E130/F130)-1)*100,IF(E130+F130&lt;&gt;0,100,0))</f>
        <v>3650</v>
      </c>
    </row>
    <row r="131" spans="1:7" s="16" customFormat="1" ht="12" x14ac:dyDescent="0.2">
      <c r="A131" s="82" t="s">
        <v>73</v>
      </c>
      <c r="B131" s="70">
        <v>1604329</v>
      </c>
      <c r="C131" s="69">
        <v>920393</v>
      </c>
      <c r="D131" s="104">
        <f>IFERROR(((B131/C131)-1)*100,IF(B131+C131&lt;&gt;0,100,0))</f>
        <v>74.309126644813688</v>
      </c>
      <c r="E131" s="69">
        <v>5307941</v>
      </c>
      <c r="F131" s="69">
        <v>3774039</v>
      </c>
      <c r="G131" s="104">
        <f>IFERROR(((E131/F131)-1)*100,IF(E131+F131&lt;&gt;0,100,0))</f>
        <v>40.643512162963866</v>
      </c>
    </row>
    <row r="132" spans="1:7" s="16" customFormat="1" ht="12" x14ac:dyDescent="0.2">
      <c r="A132" s="82" t="s">
        <v>75</v>
      </c>
      <c r="B132" s="70">
        <v>3565</v>
      </c>
      <c r="C132" s="69">
        <v>2199</v>
      </c>
      <c r="D132" s="104">
        <f>IFERROR(((B132/C132)-1)*100,IF(B132+C132&lt;&gt;0,100,0))</f>
        <v>62.119145065939072</v>
      </c>
      <c r="E132" s="69">
        <v>12300</v>
      </c>
      <c r="F132" s="69">
        <v>9175</v>
      </c>
      <c r="G132" s="104">
        <f>IFERROR(((E132/F132)-1)*100,IF(E132+F132&lt;&gt;0,100,0))</f>
        <v>34.059945504087196</v>
      </c>
    </row>
    <row r="133" spans="1:7" s="16" customFormat="1" ht="12" x14ac:dyDescent="0.2">
      <c r="A133" s="85" t="s">
        <v>34</v>
      </c>
      <c r="B133" s="86">
        <f>SUM(B130:B132)</f>
        <v>1607894</v>
      </c>
      <c r="C133" s="86">
        <f>SUM(C130:C132)</f>
        <v>922592</v>
      </c>
      <c r="D133" s="104">
        <f>IFERROR(((B133/C133)-1)*100,IF(B133+C133&lt;&gt;0,100,0))</f>
        <v>74.280071797717738</v>
      </c>
      <c r="E133" s="86">
        <f>SUM(E130:E132)</f>
        <v>5357741</v>
      </c>
      <c r="F133" s="86">
        <f>SUM(F130:F132)</f>
        <v>3784214</v>
      </c>
      <c r="G133" s="104">
        <f>IFERROR(((E133/F133)-1)*100,IF(E133+F133&lt;&gt;0,100,0))</f>
        <v>41.58134291559621</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0</v>
      </c>
      <c r="C136" s="69">
        <v>0</v>
      </c>
      <c r="D136" s="104">
        <f>IFERROR(((B136/C136)-1)*100,)</f>
        <v>0</v>
      </c>
      <c r="E136" s="69">
        <v>149772</v>
      </c>
      <c r="F136" s="69">
        <v>56836</v>
      </c>
      <c r="G136" s="104">
        <f>IFERROR(((E136/F136)-1)*100,)</f>
        <v>163.51608135688647</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0</v>
      </c>
      <c r="C138" s="86">
        <f>SUM(C136:C137)</f>
        <v>0</v>
      </c>
      <c r="D138" s="104">
        <f>IFERROR(((B138/C138)-1)*100,)</f>
        <v>0</v>
      </c>
      <c r="E138" s="86">
        <f>SUM(E136:E137)</f>
        <v>149772</v>
      </c>
      <c r="F138" s="86">
        <f>SUM(F136:F137)</f>
        <v>56836</v>
      </c>
      <c r="G138" s="104">
        <f>IFERROR(((E138/F138)-1)*100,)</f>
        <v>163.51608135688647</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0</v>
      </c>
      <c r="C141" s="69">
        <v>0</v>
      </c>
      <c r="D141" s="104">
        <f>IFERROR(((B141/C141)-1)*100,IF(B141+C141&lt;&gt;0,100,0))</f>
        <v>0</v>
      </c>
      <c r="E141" s="69">
        <v>872918.75</v>
      </c>
      <c r="F141" s="69">
        <v>23167.5</v>
      </c>
      <c r="G141" s="104">
        <f>IFERROR(((E141/F141)-1)*100,IF(E141+F141&lt;&gt;0,100,0))</f>
        <v>3667.8590698176322</v>
      </c>
    </row>
    <row r="142" spans="1:7" s="33" customFormat="1" x14ac:dyDescent="0.2">
      <c r="A142" s="82" t="s">
        <v>73</v>
      </c>
      <c r="B142" s="70">
        <v>162349066.57953</v>
      </c>
      <c r="C142" s="69">
        <v>98334317.739140004</v>
      </c>
      <c r="D142" s="104">
        <f>IFERROR(((B142/C142)-1)*100,IF(B142+C142&lt;&gt;0,100,0))</f>
        <v>65.09909288251481</v>
      </c>
      <c r="E142" s="69">
        <v>540346107.72379994</v>
      </c>
      <c r="F142" s="69">
        <v>405575146.12111002</v>
      </c>
      <c r="G142" s="104">
        <f>IFERROR(((E142/F142)-1)*100,IF(E142+F142&lt;&gt;0,100,0))</f>
        <v>33.229590839485404</v>
      </c>
    </row>
    <row r="143" spans="1:7" s="33" customFormat="1" x14ac:dyDescent="0.2">
      <c r="A143" s="82" t="s">
        <v>75</v>
      </c>
      <c r="B143" s="70">
        <v>19422404.260000002</v>
      </c>
      <c r="C143" s="69">
        <v>11867442.380000001</v>
      </c>
      <c r="D143" s="104">
        <f>IFERROR(((B143/C143)-1)*100,IF(B143+C143&lt;&gt;0,100,0))</f>
        <v>63.66124762259011</v>
      </c>
      <c r="E143" s="69">
        <v>60018314.189999998</v>
      </c>
      <c r="F143" s="69">
        <v>39427329.759999998</v>
      </c>
      <c r="G143" s="104">
        <f>IFERROR(((E143/F143)-1)*100,IF(E143+F143&lt;&gt;0,100,0))</f>
        <v>52.225155888923695</v>
      </c>
    </row>
    <row r="144" spans="1:7" s="16" customFormat="1" ht="12" x14ac:dyDescent="0.2">
      <c r="A144" s="85" t="s">
        <v>34</v>
      </c>
      <c r="B144" s="86">
        <f>SUM(B141:B143)</f>
        <v>181771470.83952999</v>
      </c>
      <c r="C144" s="86">
        <f>SUM(C141:C143)</f>
        <v>110201760.11914</v>
      </c>
      <c r="D144" s="104">
        <f>IFERROR(((B144/C144)-1)*100,IF(B144+C144&lt;&gt;0,100,0))</f>
        <v>64.944253742422447</v>
      </c>
      <c r="E144" s="86">
        <f>SUM(E141:E143)</f>
        <v>601237340.6638</v>
      </c>
      <c r="F144" s="86">
        <f>SUM(F141:F143)</f>
        <v>445025643.38111001</v>
      </c>
      <c r="G144" s="104">
        <f>IFERROR(((E144/F144)-1)*100,IF(E144+F144&lt;&gt;0,100,0))</f>
        <v>35.10172944099623</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0</v>
      </c>
      <c r="C147" s="69">
        <v>0</v>
      </c>
      <c r="D147" s="104">
        <f>IFERROR(((B147/C147)-1)*100,IF(B147+C147&lt;&gt;0,100,0))</f>
        <v>0</v>
      </c>
      <c r="E147" s="69">
        <v>228361.48753000001</v>
      </c>
      <c r="F147" s="69">
        <v>65745.08524</v>
      </c>
      <c r="G147" s="104">
        <f>IFERROR(((E147/F147)-1)*100,IF(E147+F147&lt;&gt;0,100,0))</f>
        <v>247.34381542951058</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0</v>
      </c>
      <c r="C149" s="86">
        <f>SUM(C147:C148)</f>
        <v>0</v>
      </c>
      <c r="D149" s="104">
        <f>IFERROR(((B149/C149)-1)*100,IF(B149+C149&lt;&gt;0,100,0))</f>
        <v>0</v>
      </c>
      <c r="E149" s="86">
        <f>SUM(E147:E148)</f>
        <v>228361.48753000001</v>
      </c>
      <c r="F149" s="86">
        <f>SUM(F147:F148)</f>
        <v>65745.08524</v>
      </c>
      <c r="G149" s="104">
        <f>IFERROR(((E149/F149)-1)*100,IF(E149+F149&lt;&gt;0,100,0))</f>
        <v>247.34381542951058</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35000</v>
      </c>
      <c r="C152" s="69">
        <v>0</v>
      </c>
      <c r="D152" s="104">
        <f>IFERROR(((B152/C152)-1)*100,IF(B152+C152&lt;&gt;0,100,0))</f>
        <v>100</v>
      </c>
      <c r="E152" s="81"/>
      <c r="F152" s="81"/>
      <c r="G152" s="68"/>
    </row>
    <row r="153" spans="1:7" s="16" customFormat="1" ht="12" x14ac:dyDescent="0.2">
      <c r="A153" s="82" t="s">
        <v>73</v>
      </c>
      <c r="B153" s="70">
        <v>1107435</v>
      </c>
      <c r="C153" s="69">
        <v>1037427</v>
      </c>
      <c r="D153" s="104">
        <f>IFERROR(((B153/C153)-1)*100,IF(B153+C153&lt;&gt;0,100,0))</f>
        <v>6.748233851634855</v>
      </c>
      <c r="E153" s="81"/>
      <c r="F153" s="81"/>
      <c r="G153" s="68"/>
    </row>
    <row r="154" spans="1:7" s="16" customFormat="1" ht="12" x14ac:dyDescent="0.2">
      <c r="A154" s="82" t="s">
        <v>75</v>
      </c>
      <c r="B154" s="70">
        <v>3367</v>
      </c>
      <c r="C154" s="69">
        <v>2275</v>
      </c>
      <c r="D154" s="104">
        <f>IFERROR(((B154/C154)-1)*100,IF(B154+C154&lt;&gt;0,100,0))</f>
        <v>48</v>
      </c>
      <c r="E154" s="81"/>
      <c r="F154" s="81"/>
      <c r="G154" s="68"/>
    </row>
    <row r="155" spans="1:7" s="28" customFormat="1" ht="12" x14ac:dyDescent="0.2">
      <c r="A155" s="85" t="s">
        <v>34</v>
      </c>
      <c r="B155" s="86">
        <f>SUM(B152:B154)</f>
        <v>1145802</v>
      </c>
      <c r="C155" s="86">
        <f>SUM(C152:C154)</f>
        <v>1039702</v>
      </c>
      <c r="D155" s="104">
        <f>IFERROR(((B155/C155)-1)*100,IF(B155+C155&lt;&gt;0,100,0))</f>
        <v>10.204847158127993</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113852</v>
      </c>
      <c r="C158" s="69">
        <v>34919</v>
      </c>
      <c r="D158" s="104">
        <f>IFERROR(((B158/C158)-1)*100,IF(B158+C158&lt;&gt;0,100,0))</f>
        <v>226.04599215326903</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113852</v>
      </c>
      <c r="C160" s="86">
        <f>SUM(C158:C159)</f>
        <v>34919</v>
      </c>
      <c r="D160" s="104">
        <f>IFERROR(((B160/C160)-1)*100,IF(B160+C160&lt;&gt;0,100,0))</f>
        <v>226.04599215326903</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2</v>
      </c>
      <c r="D168" s="138">
        <f>IFERROR(((B168/C168)-1)*100,IF(B168+C168&lt;&gt;0,100,0))</f>
        <v>-100</v>
      </c>
      <c r="E168" s="69">
        <v>0</v>
      </c>
      <c r="F168" s="69">
        <v>3</v>
      </c>
      <c r="G168" s="138">
        <f>IFERROR(((E168/F168)-1)*100,IF(E168+F168&lt;&gt;0,100,0))</f>
        <v>-100</v>
      </c>
    </row>
    <row r="169" spans="1:7" s="65" customFormat="1" ht="12" x14ac:dyDescent="0.2">
      <c r="A169" s="107" t="s">
        <v>115</v>
      </c>
      <c r="B169" s="70">
        <v>0</v>
      </c>
      <c r="C169" s="69">
        <v>0</v>
      </c>
      <c r="D169" s="138">
        <f>IFERROR(((B169/C169)-1)*100,IF(B169+C169&lt;&gt;0,100,0))</f>
        <v>0</v>
      </c>
      <c r="E169" s="69">
        <v>9</v>
      </c>
      <c r="F169" s="69">
        <v>0</v>
      </c>
      <c r="G169" s="138">
        <f>IFERROR(((E169/F169)-1)*100,IF(E169+F169&lt;&gt;0,100,0))</f>
        <v>100</v>
      </c>
    </row>
    <row r="170" spans="1:7" s="65" customFormat="1" ht="12" x14ac:dyDescent="0.2">
      <c r="A170" s="107" t="s">
        <v>116</v>
      </c>
      <c r="B170" s="70">
        <v>0</v>
      </c>
      <c r="C170" s="69">
        <v>4</v>
      </c>
      <c r="D170" s="138">
        <f>IFERROR(((B170/C170)-1)*100,IF(B170+C170&lt;&gt;0,100,0))</f>
        <v>-100</v>
      </c>
      <c r="E170" s="69">
        <v>36</v>
      </c>
      <c r="F170" s="69">
        <v>36</v>
      </c>
      <c r="G170" s="138">
        <f>IFERROR(((E170/F170)-1)*100,IF(E170+F170&lt;&gt;0,100,0))</f>
        <v>0</v>
      </c>
    </row>
    <row r="171" spans="1:7" s="65" customFormat="1" ht="12" x14ac:dyDescent="0.2">
      <c r="A171" s="107" t="s">
        <v>117</v>
      </c>
      <c r="B171" s="70">
        <v>0</v>
      </c>
      <c r="C171" s="69">
        <v>7</v>
      </c>
      <c r="D171" s="138">
        <f>IFERROR(((B171/C171)-1)*100,IF(B171+C171&lt;&gt;0,100,0))</f>
        <v>-100</v>
      </c>
      <c r="E171" s="69">
        <v>13</v>
      </c>
      <c r="F171" s="69">
        <v>46</v>
      </c>
      <c r="G171" s="138">
        <f>IFERROR(((E171/F171)-1)*100,IF(E171+F171&lt;&gt;0,100,0))</f>
        <v>-71.739130434782624</v>
      </c>
    </row>
    <row r="172" spans="1:7" s="65" customFormat="1" ht="12" x14ac:dyDescent="0.2">
      <c r="A172" s="107" t="s">
        <v>118</v>
      </c>
      <c r="B172" s="70">
        <v>72</v>
      </c>
      <c r="C172" s="69">
        <v>24</v>
      </c>
      <c r="D172" s="138">
        <f>IFERROR(((B172/C172)-1)*100,IF(B172+C172&lt;&gt;0,100,0))</f>
        <v>200</v>
      </c>
      <c r="E172" s="69">
        <v>392</v>
      </c>
      <c r="F172" s="69">
        <v>322</v>
      </c>
      <c r="G172" s="138">
        <f>IFERROR(((E172/F172)-1)*100,IF(E172+F172&lt;&gt;0,100,0))</f>
        <v>21.739130434782616</v>
      </c>
    </row>
    <row r="173" spans="1:7" s="65" customFormat="1" ht="12" x14ac:dyDescent="0.2">
      <c r="A173" s="107" t="s">
        <v>119</v>
      </c>
      <c r="B173" s="70">
        <v>23</v>
      </c>
      <c r="C173" s="69">
        <v>11</v>
      </c>
      <c r="D173" s="138">
        <f>IFERROR(((B173/C173)-1)*100,IF(B173+C173&lt;&gt;0,100,0))</f>
        <v>109.09090909090908</v>
      </c>
      <c r="E173" s="69">
        <v>282</v>
      </c>
      <c r="F173" s="69">
        <v>289</v>
      </c>
      <c r="G173" s="138">
        <f>IFERROR(((E173/F173)-1)*100,IF(E173+F173&lt;&gt;0,100,0))</f>
        <v>-2.422145328719727</v>
      </c>
    </row>
    <row r="174" spans="1:7" s="65" customFormat="1" ht="12" x14ac:dyDescent="0.2">
      <c r="A174" s="107" t="s">
        <v>120</v>
      </c>
      <c r="B174" s="70">
        <v>1</v>
      </c>
      <c r="C174" s="69">
        <v>0</v>
      </c>
      <c r="D174" s="138">
        <f>IFERROR(((B174/C174)-1)*100,IF(B174+C174&lt;&gt;0,100,0))</f>
        <v>100</v>
      </c>
      <c r="E174" s="69">
        <v>74</v>
      </c>
      <c r="F174" s="69">
        <v>11</v>
      </c>
      <c r="G174" s="138">
        <f>IFERROR(((E174/F174)-1)*100,IF(E174+F174&lt;&gt;0,100,0))</f>
        <v>572.72727272727275</v>
      </c>
    </row>
    <row r="175" spans="1:7" s="65" customFormat="1" ht="12" x14ac:dyDescent="0.2">
      <c r="A175" s="107" t="s">
        <v>121</v>
      </c>
      <c r="B175" s="70">
        <v>0</v>
      </c>
      <c r="C175" s="69">
        <v>0</v>
      </c>
      <c r="D175" s="138">
        <f>IFERROR(((B175/C175)-1)*100,IF(B175+C175&lt;&gt;0,100,0))</f>
        <v>0</v>
      </c>
      <c r="E175" s="69">
        <v>19</v>
      </c>
      <c r="F175" s="69">
        <v>25</v>
      </c>
      <c r="G175" s="138">
        <f>IFERROR(((E175/F175)-1)*100,IF(E175+F175&lt;&gt;0,100,0))</f>
        <v>-24</v>
      </c>
    </row>
    <row r="176" spans="1:7" s="65" customFormat="1" ht="12" x14ac:dyDescent="0.2">
      <c r="A176" s="107" t="s">
        <v>122</v>
      </c>
      <c r="B176" s="70">
        <v>0</v>
      </c>
      <c r="C176" s="69">
        <v>0</v>
      </c>
      <c r="D176" s="138">
        <f>IFERROR(((B176/C176)-1)*100,IF(B176+C176&lt;&gt;0,100,0))</f>
        <v>0</v>
      </c>
      <c r="E176" s="69">
        <v>0</v>
      </c>
      <c r="F176" s="69">
        <v>2</v>
      </c>
      <c r="G176" s="138">
        <f>IFERROR(((E176/F176)-1)*100,IF(E176+F176&lt;&gt;0,100,0))</f>
        <v>-100</v>
      </c>
    </row>
    <row r="177" spans="1:7" s="65" customFormat="1" ht="12" x14ac:dyDescent="0.2">
      <c r="A177" s="107" t="s">
        <v>123</v>
      </c>
      <c r="B177" s="70">
        <v>77</v>
      </c>
      <c r="C177" s="69">
        <v>82</v>
      </c>
      <c r="D177" s="138">
        <f>IFERROR(((B177/C177)-1)*100,IF(B177+C177&lt;&gt;0,100,0))</f>
        <v>-6.0975609756097615</v>
      </c>
      <c r="E177" s="69">
        <v>1730</v>
      </c>
      <c r="F177" s="69">
        <v>1637</v>
      </c>
      <c r="G177" s="138">
        <f>IFERROR(((E177/F177)-1)*100,IF(E177+F177&lt;&gt;0,100,0))</f>
        <v>5.6811240073304736</v>
      </c>
    </row>
    <row r="178" spans="1:7" s="65" customFormat="1" ht="12" x14ac:dyDescent="0.2">
      <c r="A178" s="107" t="s">
        <v>124</v>
      </c>
      <c r="B178" s="70">
        <v>46</v>
      </c>
      <c r="C178" s="69">
        <v>76</v>
      </c>
      <c r="D178" s="138">
        <f>IFERROR(((B178/C178)-1)*100,IF(B178+C178&lt;&gt;0,100,0))</f>
        <v>-39.473684210526315</v>
      </c>
      <c r="E178" s="69">
        <v>1333</v>
      </c>
      <c r="F178" s="69">
        <v>1492</v>
      </c>
      <c r="G178" s="138">
        <f>IFERROR(((E178/F178)-1)*100,IF(E178+F178&lt;&gt;0,100,0))</f>
        <v>-10.656836461126007</v>
      </c>
    </row>
    <row r="179" spans="1:7" s="65" customFormat="1" ht="12" x14ac:dyDescent="0.2">
      <c r="A179" s="107" t="s">
        <v>125</v>
      </c>
      <c r="B179" s="70">
        <v>0</v>
      </c>
      <c r="C179" s="69">
        <v>7</v>
      </c>
      <c r="D179" s="138">
        <f>IFERROR(((B179/C179)-1)*100,IF(B179+C179&lt;&gt;0,100,0))</f>
        <v>-100</v>
      </c>
      <c r="E179" s="69">
        <v>2</v>
      </c>
      <c r="F179" s="69">
        <v>54</v>
      </c>
      <c r="G179" s="138">
        <f>IFERROR(((E179/F179)-1)*100,IF(E179+F179&lt;&gt;0,100,0))</f>
        <v>-96.296296296296305</v>
      </c>
    </row>
    <row r="180" spans="1:7" s="65" customFormat="1" ht="12" x14ac:dyDescent="0.2">
      <c r="A180" s="107" t="s">
        <v>126</v>
      </c>
      <c r="B180" s="70">
        <v>0</v>
      </c>
      <c r="C180" s="69">
        <v>0</v>
      </c>
      <c r="D180" s="138">
        <f>IFERROR(((B180/C180)-1)*100,IF(B180+C180&lt;&gt;0,100,0))</f>
        <v>0</v>
      </c>
      <c r="E180" s="69">
        <v>0</v>
      </c>
      <c r="F180" s="69">
        <v>14</v>
      </c>
      <c r="G180" s="138">
        <f>IFERROR(((E180/F180)-1)*100,IF(E180+F180&lt;&gt;0,100,0))</f>
        <v>-100</v>
      </c>
    </row>
    <row r="181" spans="1:7" s="65" customFormat="1" ht="12" x14ac:dyDescent="0.2">
      <c r="A181" s="107" t="s">
        <v>127</v>
      </c>
      <c r="B181" s="70">
        <v>0</v>
      </c>
      <c r="C181" s="69">
        <v>4</v>
      </c>
      <c r="D181" s="138">
        <f>IFERROR(((B181/C181)-1)*100,IF(B181+C181&lt;&gt;0,100,0))</f>
        <v>-100</v>
      </c>
      <c r="E181" s="69">
        <v>27</v>
      </c>
      <c r="F181" s="69">
        <v>28</v>
      </c>
      <c r="G181" s="138">
        <f>IFERROR(((E181/F181)-1)*100,IF(E181+F181&lt;&gt;0,100,0))</f>
        <v>-3.5714285714285698</v>
      </c>
    </row>
    <row r="182" spans="1:7" s="65" customFormat="1" ht="12" x14ac:dyDescent="0.2">
      <c r="A182" s="107" t="s">
        <v>128</v>
      </c>
      <c r="B182" s="70">
        <v>0</v>
      </c>
      <c r="C182" s="69">
        <v>0</v>
      </c>
      <c r="D182" s="138">
        <f>IFERROR(((B182/C182)-1)*100,IF(B182+C182&lt;&gt;0,100,0))</f>
        <v>0</v>
      </c>
      <c r="E182" s="69">
        <v>0</v>
      </c>
      <c r="F182" s="69">
        <v>0</v>
      </c>
      <c r="G182" s="138">
        <f>IFERROR(((E182/F182)-1)*100,IF(E182+F182&lt;&gt;0,100,0))</f>
        <v>0</v>
      </c>
    </row>
    <row r="183" spans="1:7" s="65" customFormat="1" ht="12" x14ac:dyDescent="0.2">
      <c r="A183" s="107" t="s">
        <v>129</v>
      </c>
      <c r="B183" s="70">
        <v>0</v>
      </c>
      <c r="C183" s="69">
        <v>0</v>
      </c>
      <c r="D183" s="138">
        <f>IFERROR(((B183/C183)-1)*100,IF(B183+C183&lt;&gt;0,100,0))</f>
        <v>0</v>
      </c>
      <c r="E183" s="69">
        <v>5</v>
      </c>
      <c r="F183" s="69">
        <v>1</v>
      </c>
      <c r="G183" s="138">
        <f>IFERROR(((E183/F183)-1)*100,IF(E183+F183&lt;&gt;0,100,0))</f>
        <v>400</v>
      </c>
    </row>
    <row r="184" spans="1:7" s="65" customFormat="1" ht="12" x14ac:dyDescent="0.2">
      <c r="A184" s="107" t="s">
        <v>130</v>
      </c>
      <c r="B184" s="70">
        <v>0</v>
      </c>
      <c r="C184" s="69">
        <v>0</v>
      </c>
      <c r="D184" s="138">
        <f>IFERROR(((B184/C184)-1)*100,IF(B184+C184&lt;&gt;0,100,0))</f>
        <v>0</v>
      </c>
      <c r="E184" s="69">
        <v>14</v>
      </c>
      <c r="F184" s="69">
        <v>0</v>
      </c>
      <c r="G184" s="138">
        <f>IFERROR(((E184/F184)-1)*100,IF(E184+F184&lt;&gt;0,100,0))</f>
        <v>100</v>
      </c>
    </row>
    <row r="185" spans="1:7" s="65" customFormat="1" ht="12" x14ac:dyDescent="0.2">
      <c r="A185" s="107" t="s">
        <v>131</v>
      </c>
      <c r="B185" s="70">
        <v>0</v>
      </c>
      <c r="C185" s="69">
        <v>0</v>
      </c>
      <c r="D185" s="138">
        <f>IFERROR(((B185/C185)-1)*100,IF(B185+C185&lt;&gt;0,100,0))</f>
        <v>0</v>
      </c>
      <c r="E185" s="69">
        <v>0</v>
      </c>
      <c r="F185" s="69">
        <v>3</v>
      </c>
      <c r="G185" s="138">
        <f>IFERROR(((E185/F185)-1)*100,IF(E185+F185&lt;&gt;0,100,0))</f>
        <v>-100</v>
      </c>
    </row>
    <row r="186" spans="1:7" s="65" customFormat="1" ht="12" x14ac:dyDescent="0.2">
      <c r="A186" s="107" t="s">
        <v>132</v>
      </c>
      <c r="B186" s="70">
        <v>0</v>
      </c>
      <c r="C186" s="69">
        <v>0</v>
      </c>
      <c r="D186" s="138">
        <f>IFERROR(((B186/C186)-1)*100,IF(B186+C186&lt;&gt;0,100,0))</f>
        <v>0</v>
      </c>
      <c r="E186" s="69">
        <v>21</v>
      </c>
      <c r="F186" s="69">
        <v>25</v>
      </c>
      <c r="G186" s="138">
        <f>IFERROR(((E186/F186)-1)*100,IF(E186+F186&lt;&gt;0,100,0))</f>
        <v>-16.000000000000004</v>
      </c>
    </row>
    <row r="187" spans="1:7" s="65" customFormat="1" ht="12" x14ac:dyDescent="0.2">
      <c r="A187" s="107" t="s">
        <v>133</v>
      </c>
      <c r="B187" s="70">
        <v>642</v>
      </c>
      <c r="C187" s="69">
        <v>726</v>
      </c>
      <c r="D187" s="138">
        <f>IFERROR(((B187/C187)-1)*100,IF(B187+C187&lt;&gt;0,100,0))</f>
        <v>-11.570247933884293</v>
      </c>
      <c r="E187" s="69">
        <v>10235</v>
      </c>
      <c r="F187" s="69">
        <v>18016</v>
      </c>
      <c r="G187" s="138">
        <f>IFERROR(((E187/F187)-1)*100,IF(E187+F187&lt;&gt;0,100,0))</f>
        <v>-43.189387211367666</v>
      </c>
    </row>
    <row r="188" spans="1:7" s="65" customFormat="1" ht="12" x14ac:dyDescent="0.2">
      <c r="A188" s="107" t="s">
        <v>134</v>
      </c>
      <c r="B188" s="70">
        <v>7</v>
      </c>
      <c r="C188" s="69">
        <v>12</v>
      </c>
      <c r="D188" s="138">
        <f>IFERROR(((B188/C188)-1)*100,IF(B188+C188&lt;&gt;0,100,0))</f>
        <v>-41.666666666666664</v>
      </c>
      <c r="E188" s="69">
        <v>53</v>
      </c>
      <c r="F188" s="69">
        <v>103</v>
      </c>
      <c r="G188" s="138">
        <f>IFERROR(((E188/F188)-1)*100,IF(E188+F188&lt;&gt;0,100,0))</f>
        <v>-48.543689320388353</v>
      </c>
    </row>
    <row r="189" spans="1:7" s="28" customFormat="1" ht="12" x14ac:dyDescent="0.2">
      <c r="A189" s="85" t="s">
        <v>34</v>
      </c>
      <c r="B189" s="139">
        <f>SUM(B168:B188)</f>
        <v>868</v>
      </c>
      <c r="C189" s="139">
        <f>SUM(C168:C188)</f>
        <v>955</v>
      </c>
      <c r="D189" s="104">
        <f>IFERROR(((B189/C189)-1)*100,IF(B189+C189&lt;&gt;0,100,0))</f>
        <v>-9.109947643979055</v>
      </c>
      <c r="E189" s="139">
        <f>SUM(E168:E188)</f>
        <v>14245</v>
      </c>
      <c r="F189" s="139">
        <f>SUM(F168:F188)</f>
        <v>22107</v>
      </c>
      <c r="G189" s="104">
        <f>IFERROR(((E189/F189)-1)*100,IF(E189+F189&lt;&gt;0,100,0))</f>
        <v>-35.563396209345456</v>
      </c>
    </row>
    <row r="190" spans="1:7" s="16" customFormat="1" ht="12" x14ac:dyDescent="0.2">
      <c r="A190" s="82"/>
      <c r="B190" s="74"/>
      <c r="C190" s="74"/>
      <c r="D190" s="97"/>
      <c r="E190" s="88"/>
      <c r="F190" s="98"/>
      <c r="G190" s="97"/>
    </row>
    <row r="191" spans="1:7" s="16" customFormat="1" ht="12" x14ac:dyDescent="0.2">
      <c r="A191" s="85" t="s">
        <v>35</v>
      </c>
      <c r="B191" s="89"/>
      <c r="C191" s="89"/>
      <c r="D191" s="99"/>
      <c r="E191" s="99"/>
      <c r="F191" s="99"/>
      <c r="G191" s="99"/>
    </row>
    <row r="192" spans="1:7" s="16" customFormat="1" ht="12" x14ac:dyDescent="0.2">
      <c r="A192" s="82" t="s">
        <v>116</v>
      </c>
      <c r="B192" s="70">
        <v>0</v>
      </c>
      <c r="C192" s="69">
        <v>0</v>
      </c>
      <c r="D192" s="138">
        <f>IFERROR(((B192/C192)-1)*100,IF(B192+C192&lt;&gt;0,100,0))</f>
        <v>0</v>
      </c>
      <c r="E192" s="69">
        <v>2</v>
      </c>
      <c r="F192" s="69">
        <v>0</v>
      </c>
      <c r="G192" s="138">
        <f>IFERROR(((E192/F192)-1)*100,IF(E192+F192&lt;&gt;0,100,0))</f>
        <v>100</v>
      </c>
    </row>
    <row r="193" spans="1:7" s="65" customFormat="1" ht="12" x14ac:dyDescent="0.2">
      <c r="A193" s="107" t="s">
        <v>118</v>
      </c>
      <c r="B193" s="70">
        <v>24</v>
      </c>
      <c r="C193" s="69">
        <v>13</v>
      </c>
      <c r="D193" s="138">
        <f>IFERROR(((B193/C193)-1)*100,IF(B193+C193&lt;&gt;0,100,0))</f>
        <v>84.615384615384627</v>
      </c>
      <c r="E193" s="69">
        <v>297</v>
      </c>
      <c r="F193" s="69">
        <v>278</v>
      </c>
      <c r="G193" s="138">
        <f>IFERROR(((E193/F193)-1)*100,IF(E193+F193&lt;&gt;0,100,0))</f>
        <v>6.8345323741007213</v>
      </c>
    </row>
    <row r="194" spans="1:7" s="65" customFormat="1" ht="12" x14ac:dyDescent="0.2">
      <c r="A194" s="107" t="s">
        <v>135</v>
      </c>
      <c r="B194" s="70">
        <v>0</v>
      </c>
      <c r="C194" s="69">
        <v>0</v>
      </c>
      <c r="D194" s="138">
        <f>IFERROR(((B194/C194)-1)*100,IF(B194+C194&lt;&gt;0,100,0))</f>
        <v>0</v>
      </c>
      <c r="E194" s="69">
        <v>7</v>
      </c>
      <c r="F194" s="69">
        <v>0</v>
      </c>
      <c r="G194" s="138">
        <f>IFERROR(((E194/F194)-1)*100,IF(E194+F194&lt;&gt;0,100,0))</f>
        <v>100</v>
      </c>
    </row>
    <row r="195" spans="1:7" s="65" customFormat="1" ht="12" x14ac:dyDescent="0.2">
      <c r="A195" s="107" t="s">
        <v>123</v>
      </c>
      <c r="B195" s="70">
        <v>0</v>
      </c>
      <c r="C195" s="69">
        <v>0</v>
      </c>
      <c r="D195" s="138">
        <f>IFERROR(((B195/C195)-1)*100,IF(B195+C195&lt;&gt;0,100,0))</f>
        <v>0</v>
      </c>
      <c r="E195" s="69">
        <v>146</v>
      </c>
      <c r="F195" s="69">
        <v>19</v>
      </c>
      <c r="G195" s="138">
        <f>IFERROR(((E195/F195)-1)*100,IF(E195+F195&lt;&gt;0,100,0))</f>
        <v>668.42105263157896</v>
      </c>
    </row>
    <row r="196" spans="1:7" s="65" customFormat="1" ht="12" x14ac:dyDescent="0.2">
      <c r="A196" s="107" t="s">
        <v>124</v>
      </c>
      <c r="B196" s="70">
        <v>0</v>
      </c>
      <c r="C196" s="69">
        <v>0</v>
      </c>
      <c r="D196" s="138">
        <f>IFERROR(((B196/C196)-1)*100,IF(B196+C196&lt;&gt;0,100,0))</f>
        <v>0</v>
      </c>
      <c r="E196" s="69">
        <v>0</v>
      </c>
      <c r="F196" s="69">
        <v>5</v>
      </c>
      <c r="G196" s="138">
        <f>IFERROR(((E196/F196)-1)*100,IF(E196+F196&lt;&gt;0,100,0))</f>
        <v>-100</v>
      </c>
    </row>
    <row r="197" spans="1:7" s="65" customFormat="1" ht="12" x14ac:dyDescent="0.2">
      <c r="A197" s="107" t="s">
        <v>136</v>
      </c>
      <c r="B197" s="70">
        <v>0</v>
      </c>
      <c r="C197" s="69">
        <v>0</v>
      </c>
      <c r="D197" s="138">
        <f>IFERROR(((B197/C197)-1)*100,IF(B197+C197&lt;&gt;0,100,0))</f>
        <v>0</v>
      </c>
      <c r="E197" s="69">
        <v>2</v>
      </c>
      <c r="F197" s="69">
        <v>0</v>
      </c>
      <c r="G197" s="138">
        <f>IFERROR(((E197/F197)-1)*100,IF(E197+F197&lt;&gt;0,100,0))</f>
        <v>100</v>
      </c>
    </row>
    <row r="198" spans="1:7" s="65" customFormat="1" ht="12" x14ac:dyDescent="0.2">
      <c r="A198" s="107" t="s">
        <v>137</v>
      </c>
      <c r="B198" s="70">
        <v>0</v>
      </c>
      <c r="C198" s="69">
        <v>0</v>
      </c>
      <c r="D198" s="138">
        <f>IFERROR(((B198/C198)-1)*100,IF(B198+C198&lt;&gt;0,100,0))</f>
        <v>0</v>
      </c>
      <c r="E198" s="69">
        <v>14</v>
      </c>
      <c r="F198" s="69">
        <v>0</v>
      </c>
      <c r="G198" s="138">
        <f>IFERROR(((E198/F198)-1)*100,IF(E198+F198&lt;&gt;0,100,0))</f>
        <v>100</v>
      </c>
    </row>
    <row r="199" spans="1:7" s="65" customFormat="1" ht="12" x14ac:dyDescent="0.2">
      <c r="A199" s="107" t="s">
        <v>130</v>
      </c>
      <c r="B199" s="70">
        <v>0</v>
      </c>
      <c r="C199" s="69">
        <v>0</v>
      </c>
      <c r="D199" s="138">
        <f>IFERROR(((B199/C199)-1)*100,IF(B199+C199&lt;&gt;0,100,0))</f>
        <v>0</v>
      </c>
      <c r="E199" s="69">
        <v>4</v>
      </c>
      <c r="F199" s="69">
        <v>0</v>
      </c>
      <c r="G199" s="138">
        <f>IFERROR(((E199/F199)-1)*100,IF(E199+F199&lt;&gt;0,100,0))</f>
        <v>100</v>
      </c>
    </row>
    <row r="200" spans="1:7" s="65" customFormat="1" ht="12" x14ac:dyDescent="0.2">
      <c r="A200" s="107" t="s">
        <v>133</v>
      </c>
      <c r="B200" s="70">
        <v>44</v>
      </c>
      <c r="C200" s="69">
        <v>9</v>
      </c>
      <c r="D200" s="138">
        <f>IFERROR(((B200/C200)-1)*100,IF(B200+C200&lt;&gt;0,100,0))</f>
        <v>388.88888888888891</v>
      </c>
      <c r="E200" s="69">
        <v>475</v>
      </c>
      <c r="F200" s="69">
        <v>666</v>
      </c>
      <c r="G200" s="138">
        <f>IFERROR(((E200/F200)-1)*100,IF(E200+F200&lt;&gt;0,100,0))</f>
        <v>-28.678678678678683</v>
      </c>
    </row>
    <row r="201" spans="1:7" s="33" customFormat="1" x14ac:dyDescent="0.2">
      <c r="A201" s="85" t="s">
        <v>34</v>
      </c>
      <c r="B201" s="139">
        <f>SUM(B192:B200)</f>
        <v>68</v>
      </c>
      <c r="C201" s="139">
        <f>SUM(C192:C200)</f>
        <v>22</v>
      </c>
      <c r="D201" s="104">
        <f>IFERROR(((B201/C201)-1)*100,IF(B201+C201&lt;&gt;0,100,0))</f>
        <v>209.09090909090909</v>
      </c>
      <c r="E201" s="139">
        <f>SUM(E192:E200)</f>
        <v>947</v>
      </c>
      <c r="F201" s="139">
        <f>SUM(F192:F200)</f>
        <v>968</v>
      </c>
      <c r="G201" s="104">
        <f>IFERROR(((E201/F201)-1)*100,IF(E201+F201&lt;&gt;0,100,0))</f>
        <v>-2.1694214876033069</v>
      </c>
    </row>
    <row r="202" spans="1:7" s="34" customFormat="1" x14ac:dyDescent="0.2">
      <c r="A202" s="30" t="s">
        <v>32</v>
      </c>
      <c r="B202" s="47"/>
      <c r="C202" s="47"/>
      <c r="D202" s="52"/>
      <c r="E202" s="52"/>
      <c r="F202" s="52"/>
      <c r="G202" s="52"/>
    </row>
    <row r="203" spans="1:7" s="32" customFormat="1" x14ac:dyDescent="0.2">
      <c r="A203" s="85" t="s">
        <v>33</v>
      </c>
      <c r="B203" s="89"/>
      <c r="C203" s="89"/>
      <c r="D203" s="94"/>
      <c r="E203" s="95"/>
      <c r="F203" s="95"/>
      <c r="G203" s="94"/>
    </row>
    <row r="204" spans="1:7" s="34" customFormat="1" x14ac:dyDescent="0.2">
      <c r="A204" s="82" t="s">
        <v>114</v>
      </c>
      <c r="B204" s="70">
        <v>0</v>
      </c>
      <c r="C204" s="69">
        <v>724</v>
      </c>
      <c r="D204" s="138">
        <f>IFERROR(((B204/C204)-1)*100,IF(B204+C204&lt;&gt;0,100,0))</f>
        <v>-100</v>
      </c>
      <c r="E204" s="69">
        <v>0</v>
      </c>
      <c r="F204" s="69">
        <v>1086</v>
      </c>
      <c r="G204" s="138">
        <f>IFERROR(((E204/F204)-1)*100,IF(E204+F204&lt;&gt;0,100,0))</f>
        <v>-100</v>
      </c>
    </row>
    <row r="205" spans="1:7" s="34" customFormat="1" x14ac:dyDescent="0.2">
      <c r="A205" s="107" t="s">
        <v>115</v>
      </c>
      <c r="B205" s="70">
        <v>0</v>
      </c>
      <c r="C205" s="69">
        <v>0</v>
      </c>
      <c r="D205" s="138">
        <f>IFERROR(((B205/C205)-1)*100,IF(B205+C205&lt;&gt;0,100,0))</f>
        <v>0</v>
      </c>
      <c r="E205" s="69">
        <v>206</v>
      </c>
      <c r="F205" s="69">
        <v>0</v>
      </c>
      <c r="G205" s="138">
        <f>IFERROR(((E205/F205)-1)*100,IF(E205+F205&lt;&gt;0,100,0))</f>
        <v>100</v>
      </c>
    </row>
    <row r="206" spans="1:7" s="34" customFormat="1" x14ac:dyDescent="0.2">
      <c r="A206" s="107" t="s">
        <v>116</v>
      </c>
      <c r="B206" s="70">
        <v>0</v>
      </c>
      <c r="C206" s="69">
        <v>10</v>
      </c>
      <c r="D206" s="138">
        <f>IFERROR(((B206/C206)-1)*100,IF(B206+C206&lt;&gt;0,100,0))</f>
        <v>-100</v>
      </c>
      <c r="E206" s="69">
        <v>45344</v>
      </c>
      <c r="F206" s="69">
        <v>6074</v>
      </c>
      <c r="G206" s="138">
        <f>IFERROR(((E206/F206)-1)*100,IF(E206+F206&lt;&gt;0,100,0))</f>
        <v>646.5261771485018</v>
      </c>
    </row>
    <row r="207" spans="1:7" s="34" customFormat="1" x14ac:dyDescent="0.2">
      <c r="A207" s="107" t="s">
        <v>117</v>
      </c>
      <c r="B207" s="70">
        <v>0</v>
      </c>
      <c r="C207" s="69">
        <v>479</v>
      </c>
      <c r="D207" s="138">
        <f>IFERROR(((B207/C207)-1)*100,IF(B207+C207&lt;&gt;0,100,0))</f>
        <v>-100</v>
      </c>
      <c r="E207" s="69">
        <v>149</v>
      </c>
      <c r="F207" s="69">
        <v>1943</v>
      </c>
      <c r="G207" s="138">
        <f>IFERROR(((E207/F207)-1)*100,IF(E207+F207&lt;&gt;0,100,0))</f>
        <v>-92.331446217189921</v>
      </c>
    </row>
    <row r="208" spans="1:7" s="34" customFormat="1" x14ac:dyDescent="0.2">
      <c r="A208" s="107" t="s">
        <v>118</v>
      </c>
      <c r="B208" s="70">
        <v>252133</v>
      </c>
      <c r="C208" s="69">
        <v>12745</v>
      </c>
      <c r="D208" s="138">
        <f>IFERROR(((B208/C208)-1)*100,IF(B208+C208&lt;&gt;0,100,0))</f>
        <v>1878.2895253040408</v>
      </c>
      <c r="E208" s="69">
        <v>2237533</v>
      </c>
      <c r="F208" s="69">
        <v>637434</v>
      </c>
      <c r="G208" s="138">
        <f>IFERROR(((E208/F208)-1)*100,IF(E208+F208&lt;&gt;0,100,0))</f>
        <v>251.02190971928073</v>
      </c>
    </row>
    <row r="209" spans="1:7" s="34" customFormat="1" x14ac:dyDescent="0.2">
      <c r="A209" s="107" t="s">
        <v>119</v>
      </c>
      <c r="B209" s="70">
        <v>7835</v>
      </c>
      <c r="C209" s="69">
        <v>2501</v>
      </c>
      <c r="D209" s="138">
        <f>IFERROR(((B209/C209)-1)*100,IF(B209+C209&lt;&gt;0,100,0))</f>
        <v>213.27469012395045</v>
      </c>
      <c r="E209" s="69">
        <v>96780</v>
      </c>
      <c r="F209" s="69">
        <v>153484</v>
      </c>
      <c r="G209" s="138">
        <f>IFERROR(((E209/F209)-1)*100,IF(E209+F209&lt;&gt;0,100,0))</f>
        <v>-36.944567511923069</v>
      </c>
    </row>
    <row r="210" spans="1:7" s="34" customFormat="1" x14ac:dyDescent="0.2">
      <c r="A210" s="107" t="s">
        <v>120</v>
      </c>
      <c r="B210" s="70">
        <v>10</v>
      </c>
      <c r="C210" s="69">
        <v>0</v>
      </c>
      <c r="D210" s="138">
        <f>IFERROR(((B210/C210)-1)*100,IF(B210+C210&lt;&gt;0,100,0))</f>
        <v>100</v>
      </c>
      <c r="E210" s="69">
        <v>6280</v>
      </c>
      <c r="F210" s="69">
        <v>403</v>
      </c>
      <c r="G210" s="138">
        <f>IFERROR(((E210/F210)-1)*100,IF(E210+F210&lt;&gt;0,100,0))</f>
        <v>1458.3126550868487</v>
      </c>
    </row>
    <row r="211" spans="1:7" s="34" customFormat="1" x14ac:dyDescent="0.2">
      <c r="A211" s="107" t="s">
        <v>121</v>
      </c>
      <c r="B211" s="70">
        <v>0</v>
      </c>
      <c r="C211" s="69">
        <v>0</v>
      </c>
      <c r="D211" s="138">
        <f>IFERROR(((B211/C211)-1)*100,IF(B211+C211&lt;&gt;0,100,0))</f>
        <v>0</v>
      </c>
      <c r="E211" s="69">
        <v>3853</v>
      </c>
      <c r="F211" s="69">
        <v>4608</v>
      </c>
      <c r="G211" s="138">
        <f>IFERROR(((E211/F211)-1)*100,IF(E211+F211&lt;&gt;0,100,0))</f>
        <v>-16.384548611111114</v>
      </c>
    </row>
    <row r="212" spans="1:7" s="34" customFormat="1" x14ac:dyDescent="0.2">
      <c r="A212" s="107" t="s">
        <v>122</v>
      </c>
      <c r="B212" s="70">
        <v>0</v>
      </c>
      <c r="C212" s="69">
        <v>0</v>
      </c>
      <c r="D212" s="138">
        <f>IFERROR(((B212/C212)-1)*100,IF(B212+C212&lt;&gt;0,100,0))</f>
        <v>0</v>
      </c>
      <c r="E212" s="69">
        <v>0</v>
      </c>
      <c r="F212" s="69">
        <v>20</v>
      </c>
      <c r="G212" s="138">
        <f>IFERROR(((E212/F212)-1)*100,IF(E212+F212&lt;&gt;0,100,0))</f>
        <v>-100</v>
      </c>
    </row>
    <row r="213" spans="1:7" s="34" customFormat="1" x14ac:dyDescent="0.2">
      <c r="A213" s="107" t="s">
        <v>123</v>
      </c>
      <c r="B213" s="70">
        <v>34540</v>
      </c>
      <c r="C213" s="69">
        <v>383187</v>
      </c>
      <c r="D213" s="138">
        <f>IFERROR(((B213/C213)-1)*100,IF(B213+C213&lt;&gt;0,100,0))</f>
        <v>-90.986124268307648</v>
      </c>
      <c r="E213" s="69">
        <v>913640</v>
      </c>
      <c r="F213" s="69">
        <v>928909</v>
      </c>
      <c r="G213" s="138">
        <f>IFERROR(((E213/F213)-1)*100,IF(E213+F213&lt;&gt;0,100,0))</f>
        <v>-1.6437562775255654</v>
      </c>
    </row>
    <row r="214" spans="1:7" s="34" customFormat="1" x14ac:dyDescent="0.2">
      <c r="A214" s="107" t="s">
        <v>124</v>
      </c>
      <c r="B214" s="70">
        <v>32317</v>
      </c>
      <c r="C214" s="69">
        <v>413968</v>
      </c>
      <c r="D214" s="138">
        <f>IFERROR(((B214/C214)-1)*100,IF(B214+C214&lt;&gt;0,100,0))</f>
        <v>-92.193357940710399</v>
      </c>
      <c r="E214" s="69">
        <v>1001206</v>
      </c>
      <c r="F214" s="69">
        <v>945274</v>
      </c>
      <c r="G214" s="138">
        <f>IFERROR(((E214/F214)-1)*100,IF(E214+F214&lt;&gt;0,100,0))</f>
        <v>5.9170145375838201</v>
      </c>
    </row>
    <row r="215" spans="1:7" s="34" customFormat="1" x14ac:dyDescent="0.2">
      <c r="A215" s="107" t="s">
        <v>125</v>
      </c>
      <c r="B215" s="70">
        <v>0</v>
      </c>
      <c r="C215" s="69">
        <v>180</v>
      </c>
      <c r="D215" s="138">
        <f>IFERROR(((B215/C215)-1)*100,IF(B215+C215&lt;&gt;0,100,0))</f>
        <v>-100</v>
      </c>
      <c r="E215" s="69">
        <v>2352</v>
      </c>
      <c r="F215" s="69">
        <v>94447</v>
      </c>
      <c r="G215" s="138">
        <f>IFERROR(((E215/F215)-1)*100,IF(E215+F215&lt;&gt;0,100,0))</f>
        <v>-97.509714443020954</v>
      </c>
    </row>
    <row r="216" spans="1:7" s="34" customFormat="1" x14ac:dyDescent="0.2">
      <c r="A216" s="107" t="s">
        <v>126</v>
      </c>
      <c r="B216" s="70">
        <v>0</v>
      </c>
      <c r="C216" s="69">
        <v>0</v>
      </c>
      <c r="D216" s="138">
        <f>IFERROR(((B216/C216)-1)*100,IF(B216+C216&lt;&gt;0,100,0))</f>
        <v>0</v>
      </c>
      <c r="E216" s="69">
        <v>0</v>
      </c>
      <c r="F216" s="69">
        <v>38560</v>
      </c>
      <c r="G216" s="138">
        <f>IFERROR(((E216/F216)-1)*100,IF(E216+F216&lt;&gt;0,100,0))</f>
        <v>-100</v>
      </c>
    </row>
    <row r="217" spans="1:7" s="34" customFormat="1" x14ac:dyDescent="0.2">
      <c r="A217" s="107" t="s">
        <v>127</v>
      </c>
      <c r="B217" s="70">
        <v>0</v>
      </c>
      <c r="C217" s="69">
        <v>820</v>
      </c>
      <c r="D217" s="138">
        <f>IFERROR(((B217/C217)-1)*100,IF(B217+C217&lt;&gt;0,100,0))</f>
        <v>-100</v>
      </c>
      <c r="E217" s="69">
        <v>25183</v>
      </c>
      <c r="F217" s="69">
        <v>2172</v>
      </c>
      <c r="G217" s="138">
        <f>IFERROR(((E217/F217)-1)*100,IF(E217+F217&lt;&gt;0,100,0))</f>
        <v>1059.4383057090238</v>
      </c>
    </row>
    <row r="218" spans="1:7" s="34" customFormat="1" x14ac:dyDescent="0.2">
      <c r="A218" s="107" t="s">
        <v>128</v>
      </c>
      <c r="B218" s="70">
        <v>0</v>
      </c>
      <c r="C218" s="69">
        <v>0</v>
      </c>
      <c r="D218" s="138">
        <f>IFERROR(((B218/C218)-1)*100,IF(B218+C218&lt;&gt;0,100,0))</f>
        <v>0</v>
      </c>
      <c r="E218" s="69">
        <v>0</v>
      </c>
      <c r="F218" s="69">
        <v>0</v>
      </c>
      <c r="G218" s="138">
        <f>IFERROR(((E218/F218)-1)*100,IF(E218+F218&lt;&gt;0,100,0))</f>
        <v>0</v>
      </c>
    </row>
    <row r="219" spans="1:7" s="34" customFormat="1" x14ac:dyDescent="0.2">
      <c r="A219" s="107" t="s">
        <v>129</v>
      </c>
      <c r="B219" s="70">
        <v>0</v>
      </c>
      <c r="C219" s="69">
        <v>0</v>
      </c>
      <c r="D219" s="138">
        <f>IFERROR(((B219/C219)-1)*100,IF(B219+C219&lt;&gt;0,100,0))</f>
        <v>0</v>
      </c>
      <c r="E219" s="69">
        <v>1250</v>
      </c>
      <c r="F219" s="69">
        <v>58</v>
      </c>
      <c r="G219" s="138">
        <f>IFERROR(((E219/F219)-1)*100,IF(E219+F219&lt;&gt;0,100,0))</f>
        <v>2055.1724137931037</v>
      </c>
    </row>
    <row r="220" spans="1:7" s="34" customFormat="1" x14ac:dyDescent="0.2">
      <c r="A220" s="107" t="s">
        <v>130</v>
      </c>
      <c r="B220" s="70">
        <v>0</v>
      </c>
      <c r="C220" s="69">
        <v>0</v>
      </c>
      <c r="D220" s="138">
        <f>IFERROR(((B220/C220)-1)*100,IF(B220+C220&lt;&gt;0,100,0))</f>
        <v>0</v>
      </c>
      <c r="E220" s="69">
        <v>12283</v>
      </c>
      <c r="F220" s="69">
        <v>0</v>
      </c>
      <c r="G220" s="138">
        <f>IFERROR(((E220/F220)-1)*100,IF(E220+F220&lt;&gt;0,100,0))</f>
        <v>100</v>
      </c>
    </row>
    <row r="221" spans="1:7" s="34" customFormat="1" x14ac:dyDescent="0.2">
      <c r="A221" s="107" t="s">
        <v>131</v>
      </c>
      <c r="B221" s="70">
        <v>0</v>
      </c>
      <c r="C221" s="69">
        <v>0</v>
      </c>
      <c r="D221" s="138">
        <f>IFERROR(((B221/C221)-1)*100,IF(B221+C221&lt;&gt;0,100,0))</f>
        <v>0</v>
      </c>
      <c r="E221" s="69">
        <v>0</v>
      </c>
      <c r="F221" s="69">
        <v>790</v>
      </c>
      <c r="G221" s="138">
        <f>IFERROR(((E221/F221)-1)*100,IF(E221+F221&lt;&gt;0,100,0))</f>
        <v>-100</v>
      </c>
    </row>
    <row r="222" spans="1:7" s="34" customFormat="1" x14ac:dyDescent="0.2">
      <c r="A222" s="107" t="s">
        <v>132</v>
      </c>
      <c r="B222" s="70">
        <v>0</v>
      </c>
      <c r="C222" s="69">
        <v>0</v>
      </c>
      <c r="D222" s="138">
        <f>IFERROR(((B222/C222)-1)*100,IF(B222+C222&lt;&gt;0,100,0))</f>
        <v>0</v>
      </c>
      <c r="E222" s="69">
        <v>12120</v>
      </c>
      <c r="F222" s="69">
        <v>124783</v>
      </c>
      <c r="G222" s="138">
        <f>IFERROR(((E222/F222)-1)*100,IF(E222+F222&lt;&gt;0,100,0))</f>
        <v>-90.287138472388065</v>
      </c>
    </row>
    <row r="223" spans="1:7" s="34" customFormat="1" x14ac:dyDescent="0.2">
      <c r="A223" s="107" t="s">
        <v>133</v>
      </c>
      <c r="B223" s="70">
        <v>515213</v>
      </c>
      <c r="C223" s="69">
        <v>1607234</v>
      </c>
      <c r="D223" s="138">
        <f>IFERROR(((B223/C223)-1)*100,IF(B223+C223&lt;&gt;0,100,0))</f>
        <v>-67.944120146786346</v>
      </c>
      <c r="E223" s="69">
        <v>8616602</v>
      </c>
      <c r="F223" s="69">
        <v>12096296</v>
      </c>
      <c r="G223" s="138">
        <f>IFERROR(((E223/F223)-1)*100,IF(E223+F223&lt;&gt;0,100,0))</f>
        <v>-28.766607563174706</v>
      </c>
    </row>
    <row r="224" spans="1:7" s="34" customFormat="1" x14ac:dyDescent="0.2">
      <c r="A224" s="107" t="s">
        <v>134</v>
      </c>
      <c r="B224" s="70">
        <v>210</v>
      </c>
      <c r="C224" s="69">
        <v>30281</v>
      </c>
      <c r="D224" s="138">
        <f>IFERROR(((B224/C224)-1)*100,IF(B224+C224&lt;&gt;0,100,0))</f>
        <v>-99.306495822462921</v>
      </c>
      <c r="E224" s="69">
        <v>54713</v>
      </c>
      <c r="F224" s="69">
        <v>149601</v>
      </c>
      <c r="G224" s="138">
        <f>IFERROR(((E224/F224)-1)*100,IF(E224+F224&lt;&gt;0,100,0))</f>
        <v>-63.42738350679474</v>
      </c>
    </row>
    <row r="225" spans="1:7" s="33" customFormat="1" x14ac:dyDescent="0.2">
      <c r="A225" s="85" t="s">
        <v>34</v>
      </c>
      <c r="B225" s="139">
        <f>SUM(B204:B224)</f>
        <v>842258</v>
      </c>
      <c r="C225" s="139">
        <f>SUM(C204:C224)</f>
        <v>2452129</v>
      </c>
      <c r="D225" s="104">
        <f>IFERROR(((B225/C225)-1)*100,IF(B225+C225&lt;&gt;0,100,0))</f>
        <v>-65.651970185907842</v>
      </c>
      <c r="E225" s="139">
        <f>SUM(E204:E224)</f>
        <v>13029494</v>
      </c>
      <c r="F225" s="139">
        <f>SUM(F204:F224)</f>
        <v>15185942</v>
      </c>
      <c r="G225" s="104">
        <f>IFERROR(((E225/F225)-1)*100,IF(E225+F225&lt;&gt;0,100,0))</f>
        <v>-14.200291295726009</v>
      </c>
    </row>
    <row r="226" spans="1:7" s="32" customFormat="1" x14ac:dyDescent="0.2">
      <c r="A226" s="82"/>
      <c r="B226" s="74"/>
      <c r="C226" s="74"/>
      <c r="D226" s="97"/>
      <c r="E226" s="88"/>
      <c r="F226" s="98"/>
      <c r="G226" s="97"/>
    </row>
    <row r="227" spans="1:7" s="33" customFormat="1" x14ac:dyDescent="0.2">
      <c r="A227" s="85" t="s">
        <v>35</v>
      </c>
      <c r="B227" s="89"/>
      <c r="C227" s="89"/>
      <c r="D227" s="99"/>
      <c r="E227" s="99"/>
      <c r="F227" s="99"/>
      <c r="G227" s="99"/>
    </row>
    <row r="228" spans="1:7" s="33" customFormat="1" x14ac:dyDescent="0.2">
      <c r="A228" s="82" t="s">
        <v>116</v>
      </c>
      <c r="B228" s="70">
        <v>0</v>
      </c>
      <c r="C228" s="69">
        <v>0</v>
      </c>
      <c r="D228" s="138">
        <f>IFERROR(((B228/C228)-1)*100,IF(B228+C228&lt;&gt;0,100,0))</f>
        <v>0</v>
      </c>
      <c r="E228" s="69">
        <v>5522</v>
      </c>
      <c r="F228" s="69">
        <v>0</v>
      </c>
      <c r="G228" s="138">
        <f>IFERROR(((E228/F228)-1)*100,IF(E228+F228&lt;&gt;0,100,0))</f>
        <v>100</v>
      </c>
    </row>
    <row r="229" spans="1:7" s="66" customFormat="1" x14ac:dyDescent="0.2">
      <c r="A229" s="107" t="s">
        <v>118</v>
      </c>
      <c r="B229" s="70">
        <v>155311</v>
      </c>
      <c r="C229" s="69">
        <v>22500</v>
      </c>
      <c r="D229" s="138">
        <f>IFERROR(((B229/C229)-1)*100,IF(B229+C229&lt;&gt;0,100,0))</f>
        <v>590.27111111111117</v>
      </c>
      <c r="E229" s="69">
        <v>1961464</v>
      </c>
      <c r="F229" s="69">
        <v>1441871</v>
      </c>
      <c r="G229" s="138">
        <f>IFERROR(((E229/F229)-1)*100,IF(E229+F229&lt;&gt;0,100,0))</f>
        <v>36.036025414201411</v>
      </c>
    </row>
    <row r="230" spans="1:7" s="66" customFormat="1" x14ac:dyDescent="0.2">
      <c r="A230" s="107" t="s">
        <v>135</v>
      </c>
      <c r="B230" s="70">
        <v>0</v>
      </c>
      <c r="C230" s="69">
        <v>0</v>
      </c>
      <c r="D230" s="138">
        <f>IFERROR(((B230/C230)-1)*100,IF(B230+C230&lt;&gt;0,100,0))</f>
        <v>0</v>
      </c>
      <c r="E230" s="69">
        <v>310000</v>
      </c>
      <c r="F230" s="69">
        <v>0</v>
      </c>
      <c r="G230" s="138">
        <f>IFERROR(((E230/F230)-1)*100,IF(E230+F230&lt;&gt;0,100,0))</f>
        <v>100</v>
      </c>
    </row>
    <row r="231" spans="1:7" s="66" customFormat="1" x14ac:dyDescent="0.2">
      <c r="A231" s="107" t="s">
        <v>123</v>
      </c>
      <c r="B231" s="70">
        <v>0</v>
      </c>
      <c r="C231" s="69">
        <v>0</v>
      </c>
      <c r="D231" s="138">
        <f>IFERROR(((B231/C231)-1)*100,IF(B231+C231&lt;&gt;0,100,0))</f>
        <v>0</v>
      </c>
      <c r="E231" s="69">
        <v>1083840</v>
      </c>
      <c r="F231" s="69">
        <v>58500</v>
      </c>
      <c r="G231" s="138">
        <f>IFERROR(((E231/F231)-1)*100,IF(E231+F231&lt;&gt;0,100,0))</f>
        <v>1752.7179487179487</v>
      </c>
    </row>
    <row r="232" spans="1:7" s="66" customFormat="1" x14ac:dyDescent="0.2">
      <c r="A232" s="107" t="s">
        <v>124</v>
      </c>
      <c r="B232" s="70">
        <v>0</v>
      </c>
      <c r="C232" s="69">
        <v>0</v>
      </c>
      <c r="D232" s="138">
        <f>IFERROR(((B232/C232)-1)*100,IF(B232+C232&lt;&gt;0,100,0))</f>
        <v>0</v>
      </c>
      <c r="E232" s="69">
        <v>0</v>
      </c>
      <c r="F232" s="69">
        <v>4100</v>
      </c>
      <c r="G232" s="138">
        <f>IFERROR(((E232/F232)-1)*100,IF(E232+F232&lt;&gt;0,100,0))</f>
        <v>-100</v>
      </c>
    </row>
    <row r="233" spans="1:7" s="66" customFormat="1" x14ac:dyDescent="0.2">
      <c r="A233" s="107" t="s">
        <v>136</v>
      </c>
      <c r="B233" s="70">
        <v>0</v>
      </c>
      <c r="C233" s="69">
        <v>0</v>
      </c>
      <c r="D233" s="138">
        <f>IFERROR(((B233/C233)-1)*100,IF(B233+C233&lt;&gt;0,100,0))</f>
        <v>0</v>
      </c>
      <c r="E233" s="69">
        <v>5250</v>
      </c>
      <c r="F233" s="69">
        <v>0</v>
      </c>
      <c r="G233" s="138">
        <f>IFERROR(((E233/F233)-1)*100,IF(E233+F233&lt;&gt;0,100,0))</f>
        <v>100</v>
      </c>
    </row>
    <row r="234" spans="1:7" s="66" customFormat="1" x14ac:dyDescent="0.2">
      <c r="A234" s="107" t="s">
        <v>137</v>
      </c>
      <c r="B234" s="70">
        <v>0</v>
      </c>
      <c r="C234" s="69">
        <v>0</v>
      </c>
      <c r="D234" s="138">
        <f>IFERROR(((B234/C234)-1)*100,IF(B234+C234&lt;&gt;0,100,0))</f>
        <v>0</v>
      </c>
      <c r="E234" s="69">
        <v>15250</v>
      </c>
      <c r="F234" s="69">
        <v>0</v>
      </c>
      <c r="G234" s="138">
        <f>IFERROR(((E234/F234)-1)*100,IF(E234+F234&lt;&gt;0,100,0))</f>
        <v>100</v>
      </c>
    </row>
    <row r="235" spans="1:7" s="66" customFormat="1" x14ac:dyDescent="0.2">
      <c r="A235" s="107" t="s">
        <v>130</v>
      </c>
      <c r="B235" s="70">
        <v>0</v>
      </c>
      <c r="C235" s="69">
        <v>0</v>
      </c>
      <c r="D235" s="138">
        <f>IFERROR(((B235/C235)-1)*100,IF(B235+C235&lt;&gt;0,100,0))</f>
        <v>0</v>
      </c>
      <c r="E235" s="69">
        <v>25800</v>
      </c>
      <c r="F235" s="69">
        <v>0</v>
      </c>
      <c r="G235" s="138">
        <f>IFERROR(((E235/F235)-1)*100,IF(E235+F235&lt;&gt;0,100,0))</f>
        <v>100</v>
      </c>
    </row>
    <row r="236" spans="1:7" s="66" customFormat="1" x14ac:dyDescent="0.2">
      <c r="A236" s="107" t="s">
        <v>133</v>
      </c>
      <c r="B236" s="70">
        <v>201580</v>
      </c>
      <c r="C236" s="69">
        <v>6362</v>
      </c>
      <c r="D236" s="138">
        <f>IFERROR(((B236/C236)-1)*100,IF(B236+C236&lt;&gt;0,100,0))</f>
        <v>3068.5004715498271</v>
      </c>
      <c r="E236" s="69">
        <v>4609179</v>
      </c>
      <c r="F236" s="69">
        <v>2422733</v>
      </c>
      <c r="G236" s="138">
        <f>IFERROR(((E236/F236)-1)*100,IF(E236+F236&lt;&gt;0,100,0))</f>
        <v>90.247088721703946</v>
      </c>
    </row>
    <row r="237" spans="1:7" s="33" customFormat="1" x14ac:dyDescent="0.2">
      <c r="A237" s="85" t="s">
        <v>34</v>
      </c>
      <c r="B237" s="139">
        <f>SUM(B228:B236)</f>
        <v>356891</v>
      </c>
      <c r="C237" s="139">
        <f>SUM(C228:C236)</f>
        <v>28862</v>
      </c>
      <c r="D237" s="104">
        <f>IFERROR(((B237/C237)-1)*100,IF(B237+C237&lt;&gt;0,100,0))</f>
        <v>1136.5428591227219</v>
      </c>
      <c r="E237" s="139">
        <f>SUM(E228:E236)</f>
        <v>8016305</v>
      </c>
      <c r="F237" s="139">
        <f>SUM(F228:F236)</f>
        <v>3927204</v>
      </c>
      <c r="G237" s="104">
        <f>IFERROR(((E237/F237)-1)*100,IF(E237+F237&lt;&gt;0,100,0))</f>
        <v>104.12244945768032</v>
      </c>
    </row>
    <row r="238" spans="1:7" s="32" customFormat="1" x14ac:dyDescent="0.2">
      <c r="A238" s="30" t="s">
        <v>96</v>
      </c>
      <c r="B238" s="47"/>
      <c r="C238" s="47"/>
      <c r="D238" s="52"/>
      <c r="E238" s="52"/>
      <c r="F238" s="52"/>
      <c r="G238" s="52"/>
    </row>
    <row r="239" spans="1:7" s="33" customFormat="1" x14ac:dyDescent="0.2">
      <c r="A239" s="85" t="s">
        <v>33</v>
      </c>
      <c r="B239" s="89"/>
      <c r="C239" s="89"/>
      <c r="D239" s="94"/>
      <c r="E239" s="95"/>
      <c r="F239" s="95"/>
      <c r="G239" s="94"/>
    </row>
    <row r="240" spans="1:7" s="33" customFormat="1" x14ac:dyDescent="0.2">
      <c r="A240" s="82" t="s">
        <v>114</v>
      </c>
      <c r="B240" s="70">
        <v>0</v>
      </c>
      <c r="C240" s="69">
        <v>13716.18</v>
      </c>
      <c r="D240" s="138">
        <f>IFERROR(((B240/C240)-1)*100,IF(B240+C240&lt;&gt;0,100,0))</f>
        <v>-100</v>
      </c>
      <c r="E240" s="69">
        <v>0</v>
      </c>
      <c r="F240" s="69">
        <v>20882.694</v>
      </c>
      <c r="G240" s="138">
        <f>IFERROR(((E240/F240)-1)*100,IF(E240+F240&lt;&gt;0,100,0))</f>
        <v>-100</v>
      </c>
    </row>
    <row r="241" spans="1:7" s="66" customFormat="1" x14ac:dyDescent="0.2">
      <c r="A241" s="107" t="s">
        <v>115</v>
      </c>
      <c r="B241" s="70">
        <v>0</v>
      </c>
      <c r="C241" s="69">
        <v>0</v>
      </c>
      <c r="D241" s="138">
        <f>IFERROR(((B241/C241)-1)*100,IF(B241+C241&lt;&gt;0,100,0))</f>
        <v>0</v>
      </c>
      <c r="E241" s="69">
        <v>1890.0133000000001</v>
      </c>
      <c r="F241" s="69">
        <v>0</v>
      </c>
      <c r="G241" s="138">
        <f>IFERROR(((E241/F241)-1)*100,IF(E241+F241&lt;&gt;0,100,0))</f>
        <v>100</v>
      </c>
    </row>
    <row r="242" spans="1:7" s="66" customFormat="1" x14ac:dyDescent="0.2">
      <c r="A242" s="107" t="s">
        <v>116</v>
      </c>
      <c r="B242" s="70">
        <v>0</v>
      </c>
      <c r="C242" s="69">
        <v>144.90719999999999</v>
      </c>
      <c r="D242" s="138">
        <f>IFERROR(((B242/C242)-1)*100,IF(B242+C242&lt;&gt;0,100,0))</f>
        <v>-100</v>
      </c>
      <c r="E242" s="69">
        <v>669572.58250000002</v>
      </c>
      <c r="F242" s="69">
        <v>84465.870299999995</v>
      </c>
      <c r="G242" s="138">
        <f>IFERROR(((E242/F242)-1)*100,IF(E242+F242&lt;&gt;0,100,0))</f>
        <v>692.71376725517507</v>
      </c>
    </row>
    <row r="243" spans="1:7" s="66" customFormat="1" x14ac:dyDescent="0.2">
      <c r="A243" s="107" t="s">
        <v>117</v>
      </c>
      <c r="B243" s="70">
        <v>0</v>
      </c>
      <c r="C243" s="69">
        <v>8106.0234</v>
      </c>
      <c r="D243" s="138">
        <f>IFERROR(((B243/C243)-1)*100,IF(B243+C243&lt;&gt;0,100,0))</f>
        <v>-100</v>
      </c>
      <c r="E243" s="69">
        <v>2498.0814999999998</v>
      </c>
      <c r="F243" s="69">
        <v>32637.2395</v>
      </c>
      <c r="G243" s="138">
        <f>IFERROR(((E243/F243)-1)*100,IF(E243+F243&lt;&gt;0,100,0))</f>
        <v>-92.34591669433317</v>
      </c>
    </row>
    <row r="244" spans="1:7" s="66" customFormat="1" x14ac:dyDescent="0.2">
      <c r="A244" s="107" t="s">
        <v>118</v>
      </c>
      <c r="B244" s="70">
        <v>3112991.6354999999</v>
      </c>
      <c r="C244" s="69">
        <v>168991.5913</v>
      </c>
      <c r="D244" s="138">
        <f>IFERROR(((B244/C244)-1)*100,IF(B244+C244&lt;&gt;0,100,0))</f>
        <v>1742.0985396685828</v>
      </c>
      <c r="E244" s="69">
        <v>26856050.042300001</v>
      </c>
      <c r="F244" s="69">
        <v>8579101.3647000007</v>
      </c>
      <c r="G244" s="138">
        <f>IFERROR(((E244/F244)-1)*100,IF(E244+F244&lt;&gt;0,100,0))</f>
        <v>213.04036286135104</v>
      </c>
    </row>
    <row r="245" spans="1:7" s="66" customFormat="1" x14ac:dyDescent="0.2">
      <c r="A245" s="107" t="s">
        <v>119</v>
      </c>
      <c r="B245" s="70">
        <v>74082.512199999997</v>
      </c>
      <c r="C245" s="69">
        <v>25323.6266</v>
      </c>
      <c r="D245" s="138">
        <f>IFERROR(((B245/C245)-1)*100,IF(B245+C245&lt;&gt;0,100,0))</f>
        <v>192.54306016342855</v>
      </c>
      <c r="E245" s="69">
        <v>910605.05610000005</v>
      </c>
      <c r="F245" s="69">
        <v>1559759.3646</v>
      </c>
      <c r="G245" s="138">
        <f>IFERROR(((E245/F245)-1)*100,IF(E245+F245&lt;&gt;0,100,0))</f>
        <v>-41.618875528692556</v>
      </c>
    </row>
    <row r="246" spans="1:7" s="66" customFormat="1" x14ac:dyDescent="0.2">
      <c r="A246" s="107" t="s">
        <v>120</v>
      </c>
      <c r="B246" s="70">
        <v>96.5</v>
      </c>
      <c r="C246" s="69">
        <v>0</v>
      </c>
      <c r="D246" s="138">
        <f>IFERROR(((B246/C246)-1)*100,IF(B246+C246&lt;&gt;0,100,0))</f>
        <v>100</v>
      </c>
      <c r="E246" s="69">
        <v>59389.55</v>
      </c>
      <c r="F246" s="69">
        <v>4160.6559999999999</v>
      </c>
      <c r="G246" s="138">
        <f>IFERROR(((E246/F246)-1)*100,IF(E246+F246&lt;&gt;0,100,0))</f>
        <v>1327.4083221491996</v>
      </c>
    </row>
    <row r="247" spans="1:7" s="66" customFormat="1" x14ac:dyDescent="0.2">
      <c r="A247" s="107" t="s">
        <v>121</v>
      </c>
      <c r="B247" s="70">
        <v>0</v>
      </c>
      <c r="C247" s="69">
        <v>0</v>
      </c>
      <c r="D247" s="138">
        <f>IFERROR(((B247/C247)-1)*100,IF(B247+C247&lt;&gt;0,100,0))</f>
        <v>0</v>
      </c>
      <c r="E247" s="69">
        <v>48950.247799999997</v>
      </c>
      <c r="F247" s="69">
        <v>61667.778599999998</v>
      </c>
      <c r="G247" s="138">
        <f>IFERROR(((E247/F247)-1)*100,IF(E247+F247&lt;&gt;0,100,0))</f>
        <v>-20.622651064651777</v>
      </c>
    </row>
    <row r="248" spans="1:7" s="66" customFormat="1" x14ac:dyDescent="0.2">
      <c r="A248" s="107" t="s">
        <v>122</v>
      </c>
      <c r="B248" s="70">
        <v>0</v>
      </c>
      <c r="C248" s="69">
        <v>0</v>
      </c>
      <c r="D248" s="138">
        <f>IFERROR(((B248/C248)-1)*100,IF(B248+C248&lt;&gt;0,100,0))</f>
        <v>0</v>
      </c>
      <c r="E248" s="69">
        <v>0</v>
      </c>
      <c r="F248" s="69">
        <v>381.65</v>
      </c>
      <c r="G248" s="138">
        <f>IFERROR(((E248/F248)-1)*100,IF(E248+F248&lt;&gt;0,100,0))</f>
        <v>-100</v>
      </c>
    </row>
    <row r="249" spans="1:7" s="66" customFormat="1" x14ac:dyDescent="0.2">
      <c r="A249" s="107" t="s">
        <v>123</v>
      </c>
      <c r="B249" s="70">
        <v>533730.11699999997</v>
      </c>
      <c r="C249" s="69">
        <v>5584308.2867999999</v>
      </c>
      <c r="D249" s="138">
        <f>IFERROR(((B249/C249)-1)*100,IF(B249+C249&lt;&gt;0,100,0))</f>
        <v>-90.442323568317079</v>
      </c>
      <c r="E249" s="69">
        <v>13628937.778100001</v>
      </c>
      <c r="F249" s="69">
        <v>13379500.1741</v>
      </c>
      <c r="G249" s="138">
        <f>IFERROR(((E249/F249)-1)*100,IF(E249+F249&lt;&gt;0,100,0))</f>
        <v>1.8643267742008751</v>
      </c>
    </row>
    <row r="250" spans="1:7" s="66" customFormat="1" x14ac:dyDescent="0.2">
      <c r="A250" s="107" t="s">
        <v>124</v>
      </c>
      <c r="B250" s="70">
        <v>568463.07169999997</v>
      </c>
      <c r="C250" s="69">
        <v>7092090.3552000001</v>
      </c>
      <c r="D250" s="138">
        <f>IFERROR(((B250/C250)-1)*100,IF(B250+C250&lt;&gt;0,100,0))</f>
        <v>-91.984548373905071</v>
      </c>
      <c r="E250" s="69">
        <v>16886713.3116</v>
      </c>
      <c r="F250" s="69">
        <v>15975093.492900001</v>
      </c>
      <c r="G250" s="138">
        <f>IFERROR(((E250/F250)-1)*100,IF(E250+F250&lt;&gt;0,100,0))</f>
        <v>5.7065069390996648</v>
      </c>
    </row>
    <row r="251" spans="1:7" s="66" customFormat="1" x14ac:dyDescent="0.2">
      <c r="A251" s="107" t="s">
        <v>125</v>
      </c>
      <c r="B251" s="70">
        <v>0</v>
      </c>
      <c r="C251" s="69">
        <v>2310.4949999999999</v>
      </c>
      <c r="D251" s="138">
        <f>IFERROR(((B251/C251)-1)*100,IF(B251+C251&lt;&gt;0,100,0))</f>
        <v>-100</v>
      </c>
      <c r="E251" s="69">
        <v>33084.408000000003</v>
      </c>
      <c r="F251" s="69">
        <v>1204521.1769999999</v>
      </c>
      <c r="G251" s="138">
        <f>IFERROR(((E251/F251)-1)*100,IF(E251+F251&lt;&gt;0,100,0))</f>
        <v>-97.253314542596868</v>
      </c>
    </row>
    <row r="252" spans="1:7" s="66" customFormat="1" x14ac:dyDescent="0.2">
      <c r="A252" s="107" t="s">
        <v>126</v>
      </c>
      <c r="B252" s="70">
        <v>0</v>
      </c>
      <c r="C252" s="69">
        <v>0</v>
      </c>
      <c r="D252" s="138">
        <f>IFERROR(((B252/C252)-1)*100,IF(B252+C252&lt;&gt;0,100,0))</f>
        <v>0</v>
      </c>
      <c r="E252" s="69">
        <v>0</v>
      </c>
      <c r="F252" s="69">
        <v>662738.27</v>
      </c>
      <c r="G252" s="138">
        <f>IFERROR(((E252/F252)-1)*100,IF(E252+F252&lt;&gt;0,100,0))</f>
        <v>-100</v>
      </c>
    </row>
    <row r="253" spans="1:7" s="66" customFormat="1" x14ac:dyDescent="0.2">
      <c r="A253" s="107" t="s">
        <v>127</v>
      </c>
      <c r="B253" s="70">
        <v>0</v>
      </c>
      <c r="C253" s="69">
        <v>9780.9599999999991</v>
      </c>
      <c r="D253" s="138">
        <f>IFERROR(((B253/C253)-1)*100,IF(B253+C253&lt;&gt;0,100,0))</f>
        <v>-100</v>
      </c>
      <c r="E253" s="69">
        <v>281847.62030000001</v>
      </c>
      <c r="F253" s="69">
        <v>26063.683799999999</v>
      </c>
      <c r="G253" s="138">
        <f>IFERROR(((E253/F253)-1)*100,IF(E253+F253&lt;&gt;0,100,0))</f>
        <v>981.38060015906115</v>
      </c>
    </row>
    <row r="254" spans="1:7" s="66" customFormat="1" x14ac:dyDescent="0.2">
      <c r="A254" s="107" t="s">
        <v>128</v>
      </c>
      <c r="B254" s="70">
        <v>0</v>
      </c>
      <c r="C254" s="69">
        <v>0</v>
      </c>
      <c r="D254" s="138">
        <f>IFERROR(((B254/C254)-1)*100,IF(B254+C254&lt;&gt;0,100,0))</f>
        <v>0</v>
      </c>
      <c r="E254" s="69">
        <v>0</v>
      </c>
      <c r="F254" s="69">
        <v>0</v>
      </c>
      <c r="G254" s="138">
        <f>IFERROR(((E254/F254)-1)*100,IF(E254+F254&lt;&gt;0,100,0))</f>
        <v>0</v>
      </c>
    </row>
    <row r="255" spans="1:7" s="66" customFormat="1" x14ac:dyDescent="0.2">
      <c r="A255" s="107" t="s">
        <v>129</v>
      </c>
      <c r="B255" s="70">
        <v>0</v>
      </c>
      <c r="C255" s="69">
        <v>0</v>
      </c>
      <c r="D255" s="138">
        <f>IFERROR(((B255/C255)-1)*100,IF(B255+C255&lt;&gt;0,100,0))</f>
        <v>0</v>
      </c>
      <c r="E255" s="69">
        <v>11012.95</v>
      </c>
      <c r="F255" s="69">
        <v>573.89260000000002</v>
      </c>
      <c r="G255" s="138">
        <f>IFERROR(((E255/F255)-1)*100,IF(E255+F255&lt;&gt;0,100,0))</f>
        <v>1818.9914628625636</v>
      </c>
    </row>
    <row r="256" spans="1:7" s="66" customFormat="1" x14ac:dyDescent="0.2">
      <c r="A256" s="107" t="s">
        <v>130</v>
      </c>
      <c r="B256" s="70">
        <v>0</v>
      </c>
      <c r="C256" s="69">
        <v>0</v>
      </c>
      <c r="D256" s="138">
        <f>IFERROR(((B256/C256)-1)*100,IF(B256+C256&lt;&gt;0,100,0))</f>
        <v>0</v>
      </c>
      <c r="E256" s="69">
        <v>121746.41828925999</v>
      </c>
      <c r="F256" s="69">
        <v>0</v>
      </c>
      <c r="G256" s="138">
        <f>IFERROR(((E256/F256)-1)*100,IF(E256+F256&lt;&gt;0,100,0))</f>
        <v>100</v>
      </c>
    </row>
    <row r="257" spans="1:7" s="66" customFormat="1" x14ac:dyDescent="0.2">
      <c r="A257" s="107" t="s">
        <v>131</v>
      </c>
      <c r="B257" s="70">
        <v>0</v>
      </c>
      <c r="C257" s="69">
        <v>0</v>
      </c>
      <c r="D257" s="138">
        <f>IFERROR(((B257/C257)-1)*100,IF(B257+C257&lt;&gt;0,100,0))</f>
        <v>0</v>
      </c>
      <c r="E257" s="69">
        <v>0</v>
      </c>
      <c r="F257" s="69">
        <v>7586.2079999999996</v>
      </c>
      <c r="G257" s="138">
        <f>IFERROR(((E257/F257)-1)*100,IF(E257+F257&lt;&gt;0,100,0))</f>
        <v>-100</v>
      </c>
    </row>
    <row r="258" spans="1:7" s="66" customFormat="1" x14ac:dyDescent="0.2">
      <c r="A258" s="107" t="s">
        <v>132</v>
      </c>
      <c r="B258" s="70">
        <v>0</v>
      </c>
      <c r="C258" s="69">
        <v>0</v>
      </c>
      <c r="D258" s="138">
        <f>IFERROR(((B258/C258)-1)*100,IF(B258+C258&lt;&gt;0,100,0))</f>
        <v>0</v>
      </c>
      <c r="E258" s="69">
        <v>36434.816500000001</v>
      </c>
      <c r="F258" s="69">
        <v>442379.84909999999</v>
      </c>
      <c r="G258" s="138">
        <f>IFERROR(((E258/F258)-1)*100,IF(E258+F258&lt;&gt;0,100,0))</f>
        <v>-91.763906838404864</v>
      </c>
    </row>
    <row r="259" spans="1:7" s="66" customFormat="1" x14ac:dyDescent="0.2">
      <c r="A259" s="107" t="s">
        <v>133</v>
      </c>
      <c r="B259" s="70">
        <v>6578917.4614000004</v>
      </c>
      <c r="C259" s="69">
        <v>21543051.374899998</v>
      </c>
      <c r="D259" s="138">
        <f>IFERROR(((B259/C259)-1)*100,IF(B259+C259&lt;&gt;0,100,0))</f>
        <v>-69.461533805442457</v>
      </c>
      <c r="E259" s="69">
        <v>108271709.8531</v>
      </c>
      <c r="F259" s="69">
        <v>167260532.62020001</v>
      </c>
      <c r="G259" s="138">
        <f>IFERROR(((E259/F259)-1)*100,IF(E259+F259&lt;&gt;0,100,0))</f>
        <v>-35.267628198366708</v>
      </c>
    </row>
    <row r="260" spans="1:7" s="66" customFormat="1" x14ac:dyDescent="0.2">
      <c r="A260" s="107" t="s">
        <v>134</v>
      </c>
      <c r="B260" s="70">
        <v>2563.62</v>
      </c>
      <c r="C260" s="69">
        <v>331878.28000000003</v>
      </c>
      <c r="D260" s="138">
        <f>IFERROR(((B260/C260)-1)*100,IF(B260+C260&lt;&gt;0,100,0))</f>
        <v>-99.227542097663033</v>
      </c>
      <c r="E260" s="69">
        <v>676440.44200000004</v>
      </c>
      <c r="F260" s="69">
        <v>1610427.9890000001</v>
      </c>
      <c r="G260" s="138">
        <f>IFERROR(((E260/F260)-1)*100,IF(E260+F260&lt;&gt;0,100,0))</f>
        <v>-57.996231646468232</v>
      </c>
    </row>
    <row r="261" spans="1:7" s="33" customFormat="1" x14ac:dyDescent="0.2">
      <c r="A261" s="85" t="s">
        <v>34</v>
      </c>
      <c r="B261" s="139">
        <f>SUM(B240:B260)</f>
        <v>10870844.9178</v>
      </c>
      <c r="C261" s="139">
        <f>SUM(C240:C260)</f>
        <v>34779702.080399998</v>
      </c>
      <c r="D261" s="104">
        <f>IFERROR(((B261/C261)-1)*100,IF(B261+C261&lt;&gt;0,100,0))</f>
        <v>-68.74370892346937</v>
      </c>
      <c r="E261" s="139">
        <f>SUM(E240:E260)</f>
        <v>168496883.17138925</v>
      </c>
      <c r="F261" s="139">
        <f>SUM(F240:F260)</f>
        <v>210912473.97440001</v>
      </c>
      <c r="G261" s="104">
        <f>IFERROR(((E261/F261)-1)*100,IF(E261+F261&lt;&gt;0,100,0))</f>
        <v>-20.110517886276867</v>
      </c>
    </row>
    <row r="262" spans="1:7" s="33" customFormat="1" x14ac:dyDescent="0.2">
      <c r="A262" s="82"/>
      <c r="B262" s="74"/>
      <c r="C262" s="74"/>
      <c r="D262" s="97"/>
      <c r="E262" s="88"/>
      <c r="F262" s="98"/>
      <c r="G262" s="97"/>
    </row>
    <row r="263" spans="1:7" x14ac:dyDescent="0.2">
      <c r="A263" s="85" t="s">
        <v>35</v>
      </c>
      <c r="B263" s="89"/>
      <c r="C263" s="89"/>
      <c r="D263" s="99"/>
      <c r="E263" s="99"/>
      <c r="F263" s="99"/>
      <c r="G263" s="99"/>
    </row>
    <row r="264" spans="1:7" x14ac:dyDescent="0.2">
      <c r="A264" s="82" t="s">
        <v>116</v>
      </c>
      <c r="B264" s="70">
        <v>0</v>
      </c>
      <c r="C264" s="69">
        <v>0</v>
      </c>
      <c r="D264" s="138">
        <f>IFERROR(((B264/C264)-1)*100,IF(B264+C264&lt;&gt;0,100,0))</f>
        <v>0</v>
      </c>
      <c r="E264" s="69">
        <v>33.119621000000002</v>
      </c>
      <c r="F264" s="69">
        <v>0</v>
      </c>
      <c r="G264" s="138">
        <f>IFERROR(((E264/F264)-1)*100,IF(E264+F264&lt;&gt;0,100,0))</f>
        <v>100</v>
      </c>
    </row>
    <row r="265" spans="1:7" s="66" customFormat="1" x14ac:dyDescent="0.2">
      <c r="A265" s="107" t="s">
        <v>118</v>
      </c>
      <c r="B265" s="70">
        <v>27491.897927999999</v>
      </c>
      <c r="C265" s="69">
        <v>4165.5150000000003</v>
      </c>
      <c r="D265" s="138">
        <f>IFERROR(((B265/C265)-1)*100,IF(B265+C265&lt;&gt;0,100,0))</f>
        <v>559.98797094716974</v>
      </c>
      <c r="E265" s="69">
        <v>529845.90627579996</v>
      </c>
      <c r="F265" s="69">
        <v>225333.30444499999</v>
      </c>
      <c r="G265" s="138">
        <f>IFERROR(((E265/F265)-1)*100,IF(E265+F265&lt;&gt;0,100,0))</f>
        <v>135.13874594828317</v>
      </c>
    </row>
    <row r="266" spans="1:7" s="66" customFormat="1" x14ac:dyDescent="0.2">
      <c r="A266" s="107" t="s">
        <v>135</v>
      </c>
      <c r="B266" s="70">
        <v>0</v>
      </c>
      <c r="C266" s="69">
        <v>0</v>
      </c>
      <c r="D266" s="138">
        <f>IFERROR(((B266/C266)-1)*100,IF(B266+C266&lt;&gt;0,100,0))</f>
        <v>0</v>
      </c>
      <c r="E266" s="69">
        <v>456578.6</v>
      </c>
      <c r="F266" s="69">
        <v>0</v>
      </c>
      <c r="G266" s="138">
        <f>IFERROR(((E266/F266)-1)*100,IF(E266+F266&lt;&gt;0,100,0))</f>
        <v>100</v>
      </c>
    </row>
    <row r="267" spans="1:7" s="66" customFormat="1" x14ac:dyDescent="0.2">
      <c r="A267" s="107" t="s">
        <v>123</v>
      </c>
      <c r="B267" s="70">
        <v>0</v>
      </c>
      <c r="C267" s="69">
        <v>0</v>
      </c>
      <c r="D267" s="138">
        <f>IFERROR(((B267/C267)-1)*100,IF(B267+C267&lt;&gt;0,100,0))</f>
        <v>0</v>
      </c>
      <c r="E267" s="69">
        <v>473820.84051429998</v>
      </c>
      <c r="F267" s="69">
        <v>21576.48</v>
      </c>
      <c r="G267" s="138">
        <f>IFERROR(((E267/F267)-1)*100,IF(E267+F267&lt;&gt;0,100,0))</f>
        <v>2096.0062091420846</v>
      </c>
    </row>
    <row r="268" spans="1:7" s="66" customFormat="1" x14ac:dyDescent="0.2">
      <c r="A268" s="107" t="s">
        <v>124</v>
      </c>
      <c r="B268" s="70">
        <v>0</v>
      </c>
      <c r="C268" s="69">
        <v>0</v>
      </c>
      <c r="D268" s="138">
        <f>IFERROR(((B268/C268)-1)*100,IF(B268+C268&lt;&gt;0,100,0))</f>
        <v>0</v>
      </c>
      <c r="E268" s="69">
        <v>0</v>
      </c>
      <c r="F268" s="69">
        <v>1109.93</v>
      </c>
      <c r="G268" s="138">
        <f>IFERROR(((E268/F268)-1)*100,IF(E268+F268&lt;&gt;0,100,0))</f>
        <v>-100</v>
      </c>
    </row>
    <row r="269" spans="1:7" s="66" customFormat="1" x14ac:dyDescent="0.2">
      <c r="A269" s="107" t="s">
        <v>136</v>
      </c>
      <c r="B269" s="70">
        <v>0</v>
      </c>
      <c r="C269" s="69">
        <v>0</v>
      </c>
      <c r="D269" s="138">
        <f>IFERROR(((B269/C269)-1)*100,IF(B269+C269&lt;&gt;0,100,0))</f>
        <v>0</v>
      </c>
      <c r="E269" s="69">
        <v>2.5000000000000001E-5</v>
      </c>
      <c r="F269" s="69">
        <v>0</v>
      </c>
      <c r="G269" s="138">
        <f>IFERROR(((E269/F269)-1)*100,IF(E269+F269&lt;&gt;0,100,0))</f>
        <v>100</v>
      </c>
    </row>
    <row r="270" spans="1:7" s="66" customFormat="1" x14ac:dyDescent="0.2">
      <c r="A270" s="107" t="s">
        <v>137</v>
      </c>
      <c r="B270" s="70">
        <v>0</v>
      </c>
      <c r="C270" s="69">
        <v>0</v>
      </c>
      <c r="D270" s="138">
        <f>IFERROR(((B270/C270)-1)*100,IF(B270+C270&lt;&gt;0,100,0))</f>
        <v>0</v>
      </c>
      <c r="E270" s="69">
        <v>146.25049999999999</v>
      </c>
      <c r="F270" s="69">
        <v>0</v>
      </c>
      <c r="G270" s="138">
        <f>IFERROR(((E270/F270)-1)*100,IF(E270+F270&lt;&gt;0,100,0))</f>
        <v>100</v>
      </c>
    </row>
    <row r="271" spans="1:7" s="66" customFormat="1" x14ac:dyDescent="0.2">
      <c r="A271" s="107" t="s">
        <v>130</v>
      </c>
      <c r="B271" s="70">
        <v>0</v>
      </c>
      <c r="C271" s="69">
        <v>0</v>
      </c>
      <c r="D271" s="138">
        <f>IFERROR(((B271/C271)-1)*100,IF(B271+C271&lt;&gt;0,100,0))</f>
        <v>0</v>
      </c>
      <c r="E271" s="69">
        <v>4479.51455756</v>
      </c>
      <c r="F271" s="69">
        <v>0</v>
      </c>
      <c r="G271" s="138">
        <f>IFERROR(((E271/F271)-1)*100,IF(E271+F271&lt;&gt;0,100,0))</f>
        <v>100</v>
      </c>
    </row>
    <row r="272" spans="1:7" s="66" customFormat="1" x14ac:dyDescent="0.2">
      <c r="A272" s="107" t="s">
        <v>133</v>
      </c>
      <c r="B272" s="70">
        <v>50449.809732000002</v>
      </c>
      <c r="C272" s="69">
        <v>508.33136000000002</v>
      </c>
      <c r="D272" s="138">
        <f>IFERROR(((B272/C272)-1)*100,IF(B272+C272&lt;&gt;0,100,0))</f>
        <v>9824.5912611018139</v>
      </c>
      <c r="E272" s="69">
        <v>2590658.5071172002</v>
      </c>
      <c r="F272" s="69">
        <v>1028048.5470916</v>
      </c>
      <c r="G272" s="138">
        <f>IFERROR(((E272/F272)-1)*100,IF(E272+F272&lt;&gt;0,100,0))</f>
        <v>151.99768186495675</v>
      </c>
    </row>
    <row r="273" spans="1:7" x14ac:dyDescent="0.2">
      <c r="A273" s="85" t="s">
        <v>34</v>
      </c>
      <c r="B273" s="139">
        <f>SUM(B264:B272)</f>
        <v>77941.70766</v>
      </c>
      <c r="C273" s="139">
        <f>SUM(C264:C272)</f>
        <v>4673.8463600000005</v>
      </c>
      <c r="D273" s="104">
        <f>IFERROR(((B273/C273)-1)*100,IF(B273+C273&lt;&gt;0,100,0))</f>
        <v>1567.61381647128</v>
      </c>
      <c r="E273" s="139">
        <f>SUM(E264:E272)</f>
        <v>4055562.73861086</v>
      </c>
      <c r="F273" s="139">
        <f>SUM(F264:F272)</f>
        <v>1276068.2615366001</v>
      </c>
      <c r="G273" s="104">
        <f>IFERROR(((E273/F273)-1)*100,IF(E273+F273&lt;&gt;0,100,0))</f>
        <v>217.81706832260545</v>
      </c>
    </row>
    <row r="274" spans="1:7" x14ac:dyDescent="0.2">
      <c r="A274" s="30" t="s">
        <v>97</v>
      </c>
      <c r="B274" s="47"/>
      <c r="C274" s="47"/>
      <c r="D274" s="52"/>
      <c r="E274" s="52"/>
      <c r="F274" s="52"/>
      <c r="G274" s="52"/>
    </row>
    <row r="275" spans="1:7" x14ac:dyDescent="0.2">
      <c r="A275" s="85" t="s">
        <v>33</v>
      </c>
      <c r="B275" s="89"/>
      <c r="C275" s="89"/>
      <c r="D275" s="94"/>
      <c r="E275" s="95"/>
      <c r="F275" s="95"/>
      <c r="G275" s="96"/>
    </row>
    <row r="276" spans="1:7" x14ac:dyDescent="0.2">
      <c r="A276" s="82" t="s">
        <v>114</v>
      </c>
      <c r="B276" s="70">
        <v>0</v>
      </c>
      <c r="C276" s="69">
        <v>362</v>
      </c>
      <c r="D276" s="138">
        <f>IFERROR(((B276/C276)-1)*100,IF(B276+C276&lt;&gt;0,100,0))</f>
        <v>-100</v>
      </c>
      <c r="E276" s="81"/>
      <c r="F276" s="81"/>
      <c r="G276" s="68"/>
    </row>
    <row r="277" spans="1:7" s="66" customFormat="1" x14ac:dyDescent="0.2">
      <c r="A277" s="107" t="s">
        <v>115</v>
      </c>
      <c r="B277" s="70">
        <v>0</v>
      </c>
      <c r="C277" s="69">
        <v>0</v>
      </c>
      <c r="D277" s="138">
        <f>IFERROR(((B277/C277)-1)*100,IF(B277+C277&lt;&gt;0,100,0))</f>
        <v>0</v>
      </c>
      <c r="E277" s="106"/>
      <c r="F277" s="106"/>
      <c r="G277" s="68"/>
    </row>
    <row r="278" spans="1:7" s="66" customFormat="1" x14ac:dyDescent="0.2">
      <c r="A278" s="107" t="s">
        <v>116</v>
      </c>
      <c r="B278" s="70">
        <v>57</v>
      </c>
      <c r="C278" s="69">
        <v>4</v>
      </c>
      <c r="D278" s="138">
        <f>IFERROR(((B278/C278)-1)*100,IF(B278+C278&lt;&gt;0,100,0))</f>
        <v>1325</v>
      </c>
      <c r="E278" s="106"/>
      <c r="F278" s="106"/>
      <c r="G278" s="68"/>
    </row>
    <row r="279" spans="1:7" s="66" customFormat="1" x14ac:dyDescent="0.2">
      <c r="A279" s="107" t="s">
        <v>117</v>
      </c>
      <c r="B279" s="70">
        <v>20</v>
      </c>
      <c r="C279" s="69">
        <v>69</v>
      </c>
      <c r="D279" s="138">
        <f>IFERROR(((B279/C279)-1)*100,IF(B279+C279&lt;&gt;0,100,0))</f>
        <v>-71.014492753623188</v>
      </c>
      <c r="E279" s="106"/>
      <c r="F279" s="106"/>
      <c r="G279" s="68"/>
    </row>
    <row r="280" spans="1:7" s="66" customFormat="1" x14ac:dyDescent="0.2">
      <c r="A280" s="107" t="s">
        <v>118</v>
      </c>
      <c r="B280" s="70">
        <v>246841</v>
      </c>
      <c r="C280" s="69">
        <v>15253</v>
      </c>
      <c r="D280" s="138">
        <f>IFERROR(((B280/C280)-1)*100,IF(B280+C280&lt;&gt;0,100,0))</f>
        <v>1518.3111519045433</v>
      </c>
      <c r="E280" s="106"/>
      <c r="F280" s="106"/>
      <c r="G280" s="68"/>
    </row>
    <row r="281" spans="1:7" s="66" customFormat="1" x14ac:dyDescent="0.2">
      <c r="A281" s="107" t="s">
        <v>119</v>
      </c>
      <c r="B281" s="70">
        <v>25939</v>
      </c>
      <c r="C281" s="69">
        <v>26187</v>
      </c>
      <c r="D281" s="138">
        <f>IFERROR(((B281/C281)-1)*100,IF(B281+C281&lt;&gt;0,100,0))</f>
        <v>-0.9470347882537089</v>
      </c>
      <c r="E281" s="106"/>
      <c r="F281" s="106"/>
      <c r="G281" s="68"/>
    </row>
    <row r="282" spans="1:7" s="66" customFormat="1" x14ac:dyDescent="0.2">
      <c r="A282" s="107" t="s">
        <v>120</v>
      </c>
      <c r="B282" s="70">
        <v>1500</v>
      </c>
      <c r="C282" s="69">
        <v>0</v>
      </c>
      <c r="D282" s="138">
        <f>IFERROR(((B282/C282)-1)*100,IF(B282+C282&lt;&gt;0,100,0))</f>
        <v>100</v>
      </c>
      <c r="E282" s="106"/>
      <c r="F282" s="106"/>
      <c r="G282" s="68"/>
    </row>
    <row r="283" spans="1:7" s="66" customFormat="1" x14ac:dyDescent="0.2">
      <c r="A283" s="107" t="s">
        <v>121</v>
      </c>
      <c r="B283" s="70">
        <v>1215</v>
      </c>
      <c r="C283" s="69">
        <v>1356</v>
      </c>
      <c r="D283" s="138">
        <f>IFERROR(((B283/C283)-1)*100,IF(B283+C283&lt;&gt;0,100,0))</f>
        <v>-10.398230088495575</v>
      </c>
      <c r="E283" s="106"/>
      <c r="F283" s="106"/>
      <c r="G283" s="68"/>
    </row>
    <row r="284" spans="1:7" s="66" customFormat="1" x14ac:dyDescent="0.2">
      <c r="A284" s="107" t="s">
        <v>122</v>
      </c>
      <c r="B284" s="70">
        <v>0</v>
      </c>
      <c r="C284" s="69">
        <v>10</v>
      </c>
      <c r="D284" s="138">
        <f>IFERROR(((B284/C284)-1)*100,IF(B284+C284&lt;&gt;0,100,0))</f>
        <v>-100</v>
      </c>
      <c r="E284" s="106"/>
      <c r="F284" s="106"/>
      <c r="G284" s="68"/>
    </row>
    <row r="285" spans="1:7" s="66" customFormat="1" x14ac:dyDescent="0.2">
      <c r="A285" s="107" t="s">
        <v>123</v>
      </c>
      <c r="B285" s="70">
        <v>191246</v>
      </c>
      <c r="C285" s="69">
        <v>122070</v>
      </c>
      <c r="D285" s="138">
        <f>IFERROR(((B285/C285)-1)*100,IF(B285+C285&lt;&gt;0,100,0))</f>
        <v>56.669124272958136</v>
      </c>
      <c r="E285" s="106"/>
      <c r="F285" s="106"/>
      <c r="G285" s="68"/>
    </row>
    <row r="286" spans="1:7" s="66" customFormat="1" x14ac:dyDescent="0.2">
      <c r="A286" s="107" t="s">
        <v>124</v>
      </c>
      <c r="B286" s="70">
        <v>481930</v>
      </c>
      <c r="C286" s="69">
        <v>59235</v>
      </c>
      <c r="D286" s="138">
        <f>IFERROR(((B286/C286)-1)*100,IF(B286+C286&lt;&gt;0,100,0))</f>
        <v>713.58993838102481</v>
      </c>
      <c r="E286" s="106"/>
      <c r="F286" s="106"/>
      <c r="G286" s="68"/>
    </row>
    <row r="287" spans="1:7" s="66" customFormat="1" x14ac:dyDescent="0.2">
      <c r="A287" s="107" t="s">
        <v>125</v>
      </c>
      <c r="B287" s="70">
        <v>0</v>
      </c>
      <c r="C287" s="69">
        <v>100</v>
      </c>
      <c r="D287" s="138">
        <f>IFERROR(((B287/C287)-1)*100,IF(B287+C287&lt;&gt;0,100,0))</f>
        <v>-100</v>
      </c>
      <c r="E287" s="106"/>
      <c r="F287" s="106"/>
      <c r="G287" s="68"/>
    </row>
    <row r="288" spans="1:7" s="66" customFormat="1" x14ac:dyDescent="0.2">
      <c r="A288" s="107" t="s">
        <v>126</v>
      </c>
      <c r="B288" s="70">
        <v>0</v>
      </c>
      <c r="C288" s="69">
        <v>0</v>
      </c>
      <c r="D288" s="138">
        <f>IFERROR(((B288/C288)-1)*100,IF(B288+C288&lt;&gt;0,100,0))</f>
        <v>0</v>
      </c>
      <c r="E288" s="106"/>
      <c r="F288" s="106"/>
      <c r="G288" s="68"/>
    </row>
    <row r="289" spans="1:7" s="66" customFormat="1" x14ac:dyDescent="0.2">
      <c r="A289" s="107" t="s">
        <v>127</v>
      </c>
      <c r="B289" s="70">
        <v>8296</v>
      </c>
      <c r="C289" s="69">
        <v>3315</v>
      </c>
      <c r="D289" s="138">
        <f>IFERROR(((B289/C289)-1)*100,IF(B289+C289&lt;&gt;0,100,0))</f>
        <v>150.25641025641025</v>
      </c>
      <c r="E289" s="106"/>
      <c r="F289" s="106"/>
      <c r="G289" s="68"/>
    </row>
    <row r="290" spans="1:7" s="66" customFormat="1" x14ac:dyDescent="0.2">
      <c r="A290" s="107" t="s">
        <v>128</v>
      </c>
      <c r="B290" s="70">
        <v>1707</v>
      </c>
      <c r="C290" s="69">
        <v>1382</v>
      </c>
      <c r="D290" s="138">
        <f>IFERROR(((B290/C290)-1)*100,IF(B290+C290&lt;&gt;0,100,0))</f>
        <v>23.516642547033296</v>
      </c>
      <c r="E290" s="106"/>
      <c r="F290" s="106"/>
      <c r="G290" s="68"/>
    </row>
    <row r="291" spans="1:7" s="66" customFormat="1" x14ac:dyDescent="0.2">
      <c r="A291" s="107" t="s">
        <v>129</v>
      </c>
      <c r="B291" s="70">
        <v>0</v>
      </c>
      <c r="C291" s="69">
        <v>0</v>
      </c>
      <c r="D291" s="138">
        <f>IFERROR(((B291/C291)-1)*100,IF(B291+C291&lt;&gt;0,100,0))</f>
        <v>0</v>
      </c>
      <c r="E291" s="106"/>
      <c r="F291" s="106"/>
      <c r="G291" s="68"/>
    </row>
    <row r="292" spans="1:7" s="66" customFormat="1" x14ac:dyDescent="0.2">
      <c r="A292" s="107" t="s">
        <v>130</v>
      </c>
      <c r="B292" s="70">
        <v>283</v>
      </c>
      <c r="C292" s="69">
        <v>0</v>
      </c>
      <c r="D292" s="138">
        <f>IFERROR(((B292/C292)-1)*100,IF(B292+C292&lt;&gt;0,100,0))</f>
        <v>100</v>
      </c>
      <c r="E292" s="106"/>
      <c r="F292" s="106"/>
      <c r="G292" s="68"/>
    </row>
    <row r="293" spans="1:7" s="66" customFormat="1" x14ac:dyDescent="0.2">
      <c r="A293" s="107" t="s">
        <v>131</v>
      </c>
      <c r="B293" s="70">
        <v>0</v>
      </c>
      <c r="C293" s="69">
        <v>0</v>
      </c>
      <c r="D293" s="138">
        <f>IFERROR(((B293/C293)-1)*100,IF(B293+C293&lt;&gt;0,100,0))</f>
        <v>0</v>
      </c>
      <c r="E293" s="106"/>
      <c r="F293" s="106"/>
      <c r="G293" s="68"/>
    </row>
    <row r="294" spans="1:7" s="66" customFormat="1" x14ac:dyDescent="0.2">
      <c r="A294" s="107" t="s">
        <v>132</v>
      </c>
      <c r="B294" s="70">
        <v>12120</v>
      </c>
      <c r="C294" s="69">
        <v>0</v>
      </c>
      <c r="D294" s="138">
        <f>IFERROR(((B294/C294)-1)*100,IF(B294+C294&lt;&gt;0,100,0))</f>
        <v>100</v>
      </c>
      <c r="E294" s="106"/>
      <c r="F294" s="106"/>
      <c r="G294" s="68"/>
    </row>
    <row r="295" spans="1:7" s="66" customFormat="1" x14ac:dyDescent="0.2">
      <c r="A295" s="107" t="s">
        <v>133</v>
      </c>
      <c r="B295" s="70">
        <v>1253054</v>
      </c>
      <c r="C295" s="69">
        <v>1038723</v>
      </c>
      <c r="D295" s="138">
        <f>IFERROR(((B295/C295)-1)*100,IF(B295+C295&lt;&gt;0,100,0))</f>
        <v>20.634086277092155</v>
      </c>
      <c r="E295" s="106"/>
      <c r="F295" s="106"/>
      <c r="G295" s="68"/>
    </row>
    <row r="296" spans="1:7" s="66" customFormat="1" x14ac:dyDescent="0.2">
      <c r="A296" s="107" t="s">
        <v>134</v>
      </c>
      <c r="B296" s="70">
        <v>20</v>
      </c>
      <c r="C296" s="69">
        <v>37</v>
      </c>
      <c r="D296" s="138">
        <f>IFERROR(((B296/C296)-1)*100,IF(B296+C296&lt;&gt;0,100,0))</f>
        <v>-45.945945945945944</v>
      </c>
      <c r="E296" s="106"/>
      <c r="F296" s="106"/>
      <c r="G296" s="68"/>
    </row>
    <row r="297" spans="1:7" x14ac:dyDescent="0.2">
      <c r="A297" s="85" t="s">
        <v>34</v>
      </c>
      <c r="B297" s="139">
        <f>SUM(B276:B296)</f>
        <v>2224228</v>
      </c>
      <c r="C297" s="139">
        <f>SUM(C276:C296)</f>
        <v>1268103</v>
      </c>
      <c r="D297" s="104">
        <f>IFERROR(((B297/C297)-1)*100,IF(B297+C297&lt;&gt;0,100,0))</f>
        <v>75.398055205294838</v>
      </c>
      <c r="E297" s="86"/>
      <c r="F297" s="86"/>
      <c r="G297" s="68"/>
    </row>
    <row r="298" spans="1:7" x14ac:dyDescent="0.2">
      <c r="A298" s="82"/>
      <c r="B298" s="74"/>
      <c r="C298" s="74"/>
      <c r="D298" s="97"/>
      <c r="E298" s="88"/>
      <c r="F298" s="98"/>
      <c r="G298" s="98"/>
    </row>
    <row r="299" spans="1:7" x14ac:dyDescent="0.2">
      <c r="A299" s="85" t="s">
        <v>35</v>
      </c>
      <c r="B299" s="89"/>
      <c r="C299" s="89"/>
      <c r="D299" s="99"/>
      <c r="E299" s="99"/>
      <c r="F299" s="99"/>
      <c r="G299" s="99"/>
    </row>
    <row r="300" spans="1:7" x14ac:dyDescent="0.2">
      <c r="A300" s="82" t="s">
        <v>116</v>
      </c>
      <c r="B300" s="70">
        <v>0</v>
      </c>
      <c r="C300" s="69">
        <v>0</v>
      </c>
      <c r="D300" s="138">
        <f>IFERROR(((B300/C300)-1)*100,IF(B300+C300&lt;&gt;0,100,0))</f>
        <v>0</v>
      </c>
      <c r="E300" s="81"/>
      <c r="F300" s="81"/>
      <c r="G300" s="68"/>
    </row>
    <row r="301" spans="1:7" s="66" customFormat="1" x14ac:dyDescent="0.2">
      <c r="A301" s="107" t="s">
        <v>118</v>
      </c>
      <c r="B301" s="70">
        <v>747437</v>
      </c>
      <c r="C301" s="69">
        <v>162710</v>
      </c>
      <c r="D301" s="138">
        <f>IFERROR(((B301/C301)-1)*100,IF(B301+C301&lt;&gt;0,100,0))</f>
        <v>359.36758650359531</v>
      </c>
      <c r="E301" s="106"/>
      <c r="F301" s="106"/>
      <c r="G301" s="68"/>
    </row>
    <row r="302" spans="1:7" s="66" customFormat="1" x14ac:dyDescent="0.2">
      <c r="A302" s="107" t="s">
        <v>135</v>
      </c>
      <c r="B302" s="70">
        <v>210000</v>
      </c>
      <c r="C302" s="69">
        <v>0</v>
      </c>
      <c r="D302" s="138">
        <f>IFERROR(((B302/C302)-1)*100,IF(B302+C302&lt;&gt;0,100,0))</f>
        <v>100</v>
      </c>
      <c r="E302" s="106"/>
      <c r="F302" s="106"/>
      <c r="G302" s="68"/>
    </row>
    <row r="303" spans="1:7" s="66" customFormat="1" x14ac:dyDescent="0.2">
      <c r="A303" s="107" t="s">
        <v>123</v>
      </c>
      <c r="B303" s="70">
        <v>607507</v>
      </c>
      <c r="C303" s="69">
        <v>36000</v>
      </c>
      <c r="D303" s="138">
        <f>IFERROR(((B303/C303)-1)*100,IF(B303+C303&lt;&gt;0,100,0))</f>
        <v>1587.5194444444446</v>
      </c>
      <c r="E303" s="106"/>
      <c r="F303" s="106"/>
      <c r="G303" s="68"/>
    </row>
    <row r="304" spans="1:7" s="66" customFormat="1" x14ac:dyDescent="0.2">
      <c r="A304" s="107" t="s">
        <v>124</v>
      </c>
      <c r="B304" s="70">
        <v>1000</v>
      </c>
      <c r="C304" s="69">
        <v>2400</v>
      </c>
      <c r="D304" s="138">
        <f>IFERROR(((B304/C304)-1)*100,IF(B304+C304&lt;&gt;0,100,0))</f>
        <v>-58.333333333333329</v>
      </c>
      <c r="E304" s="106"/>
      <c r="F304" s="106"/>
      <c r="G304" s="68"/>
    </row>
    <row r="305" spans="1:7" s="66" customFormat="1" x14ac:dyDescent="0.2">
      <c r="A305" s="107" t="s">
        <v>136</v>
      </c>
      <c r="B305" s="70">
        <v>0</v>
      </c>
      <c r="C305" s="69">
        <v>0</v>
      </c>
      <c r="D305" s="138">
        <f>IFERROR(((B305/C305)-1)*100,IF(B305+C305&lt;&gt;0,100,0))</f>
        <v>0</v>
      </c>
      <c r="E305" s="106"/>
      <c r="F305" s="106"/>
      <c r="G305" s="68"/>
    </row>
    <row r="306" spans="1:7" s="66" customFormat="1" x14ac:dyDescent="0.2">
      <c r="A306" s="107" t="s">
        <v>137</v>
      </c>
      <c r="B306" s="70">
        <v>0</v>
      </c>
      <c r="C306" s="69">
        <v>0</v>
      </c>
      <c r="D306" s="138">
        <f>IFERROR(((B306/C306)-1)*100,IF(B306+C306&lt;&gt;0,100,0))</f>
        <v>0</v>
      </c>
      <c r="E306" s="106"/>
      <c r="F306" s="106"/>
      <c r="G306" s="68"/>
    </row>
    <row r="307" spans="1:7" s="66" customFormat="1" x14ac:dyDescent="0.2">
      <c r="A307" s="107" t="s">
        <v>130</v>
      </c>
      <c r="B307" s="70">
        <v>1200</v>
      </c>
      <c r="C307" s="69">
        <v>0</v>
      </c>
      <c r="D307" s="138">
        <f>IFERROR(((B307/C307)-1)*100,IF(B307+C307&lt;&gt;0,100,0))</f>
        <v>100</v>
      </c>
      <c r="E307" s="106"/>
      <c r="F307" s="106"/>
      <c r="G307" s="68"/>
    </row>
    <row r="308" spans="1:7" s="66" customFormat="1" x14ac:dyDescent="0.2">
      <c r="A308" s="107" t="s">
        <v>133</v>
      </c>
      <c r="B308" s="70">
        <v>1822326</v>
      </c>
      <c r="C308" s="69">
        <v>1648526</v>
      </c>
      <c r="D308" s="138">
        <f>IFERROR(((B308/C308)-1)*100,IF(B308+C308&lt;&gt;0,100,0))</f>
        <v>10.542751524695394</v>
      </c>
      <c r="E308" s="106"/>
      <c r="F308" s="106"/>
      <c r="G308" s="68"/>
    </row>
    <row r="309" spans="1:7" x14ac:dyDescent="0.2">
      <c r="A309" s="85" t="s">
        <v>34</v>
      </c>
      <c r="B309" s="139">
        <f>SUM(B300:B308)</f>
        <v>3389470</v>
      </c>
      <c r="C309" s="139">
        <f>SUM(C300:C308)</f>
        <v>1849636</v>
      </c>
      <c r="D309" s="104">
        <f>IFERROR(((B309/C309)-1)*100,IF(B309+C309&lt;&gt;0,100,0))</f>
        <v>83.250650398240509</v>
      </c>
      <c r="E309" s="86"/>
      <c r="F309" s="86"/>
      <c r="G309" s="68"/>
    </row>
    <row r="310" spans="1:7" x14ac:dyDescent="0.2">
      <c r="A310" s="33"/>
      <c r="B310" s="33"/>
      <c r="C310" s="33"/>
      <c r="D310" s="33"/>
      <c r="E310" s="33"/>
      <c r="F310" s="33"/>
      <c r="G310" s="33"/>
    </row>
    <row r="311" spans="1:7" ht="15.75" x14ac:dyDescent="0.25">
      <c r="A311" s="121" t="s">
        <v>72</v>
      </c>
      <c r="B311" s="121"/>
      <c r="C311" s="121"/>
      <c r="D311" s="121"/>
      <c r="E311" s="121"/>
      <c r="F311" s="121"/>
      <c r="G311" s="121"/>
    </row>
    <row r="312" spans="1:7" ht="15.75" x14ac:dyDescent="0.25">
      <c r="A312" s="55"/>
      <c r="B312" s="55"/>
      <c r="C312" s="55"/>
      <c r="D312" s="55"/>
      <c r="E312" s="55"/>
      <c r="F312" s="55"/>
      <c r="G312" s="55"/>
    </row>
    <row r="313" spans="1:7" x14ac:dyDescent="0.2">
      <c r="A313" s="52"/>
      <c r="B313" s="52" t="s">
        <v>0</v>
      </c>
      <c r="C313" s="52" t="s">
        <v>0</v>
      </c>
      <c r="D313" s="52" t="s">
        <v>1</v>
      </c>
      <c r="E313" s="52" t="s">
        <v>2</v>
      </c>
      <c r="F313" s="52" t="s">
        <v>2</v>
      </c>
      <c r="G313" s="52" t="s">
        <v>1</v>
      </c>
    </row>
    <row r="314" spans="1:7" x14ac:dyDescent="0.2">
      <c r="A314" s="52"/>
      <c r="B314" s="52" t="s">
        <v>3</v>
      </c>
      <c r="C314" s="52" t="s">
        <v>3</v>
      </c>
      <c r="D314" s="52" t="s">
        <v>4</v>
      </c>
      <c r="E314" s="52" t="s">
        <v>5</v>
      </c>
      <c r="F314" s="52" t="s">
        <v>5</v>
      </c>
      <c r="G314" s="52" t="s">
        <v>6</v>
      </c>
    </row>
    <row r="315" spans="1:7" x14ac:dyDescent="0.2">
      <c r="A315" s="30" t="s">
        <v>31</v>
      </c>
      <c r="B315" s="47" t="s">
        <v>112</v>
      </c>
      <c r="C315" s="47" t="s">
        <v>113</v>
      </c>
      <c r="D315" s="52" t="s">
        <v>0</v>
      </c>
      <c r="E315" s="131">
        <v>2018</v>
      </c>
      <c r="F315" s="131">
        <v>2017</v>
      </c>
      <c r="G315" s="52" t="s">
        <v>7</v>
      </c>
    </row>
    <row r="316" spans="1:7" x14ac:dyDescent="0.2">
      <c r="A316" s="85" t="s">
        <v>33</v>
      </c>
      <c r="B316" s="67"/>
      <c r="C316" s="81"/>
      <c r="D316" s="68"/>
      <c r="E316" s="81"/>
      <c r="F316" s="81"/>
      <c r="G316" s="68"/>
    </row>
    <row r="317" spans="1:7" s="66" customFormat="1" x14ac:dyDescent="0.2">
      <c r="A317" s="82" t="s">
        <v>107</v>
      </c>
      <c r="B317" s="70">
        <v>0</v>
      </c>
      <c r="C317" s="69">
        <v>0</v>
      </c>
      <c r="D317" s="104">
        <f t="shared" ref="D317" si="5">IFERROR(((B317/C317)-1)*100,IF(B317+C317&lt;&gt;0,100,0))</f>
        <v>0</v>
      </c>
      <c r="E317" s="69">
        <v>0</v>
      </c>
      <c r="F317" s="69">
        <v>0</v>
      </c>
      <c r="G317" s="104">
        <f t="shared" ref="G317" si="6">IFERROR(((E317/F317)-1)*100,IF(E317+F317&lt;&gt;0,100,0))</f>
        <v>0</v>
      </c>
    </row>
    <row r="318" spans="1:7" x14ac:dyDescent="0.2">
      <c r="A318" s="82" t="s">
        <v>99</v>
      </c>
      <c r="B318" s="70">
        <v>36516</v>
      </c>
      <c r="C318" s="69">
        <v>44980</v>
      </c>
      <c r="D318" s="104">
        <f t="shared" ref="D318:D325" si="7">IFERROR(((B318/C318)-1)*100,IF(B318+C318&lt;&gt;0,100,0))</f>
        <v>-18.817252112049797</v>
      </c>
      <c r="E318" s="69">
        <v>1014338</v>
      </c>
      <c r="F318" s="69">
        <v>959503</v>
      </c>
      <c r="G318" s="104">
        <f t="shared" ref="G318:G325" si="8">IFERROR(((E318/F318)-1)*100,IF(E318+F318&lt;&gt;0,100,0))</f>
        <v>5.7149378376096793</v>
      </c>
    </row>
    <row r="319" spans="1:7" x14ac:dyDescent="0.2">
      <c r="A319" s="82" t="s">
        <v>100</v>
      </c>
      <c r="B319" s="70">
        <v>752</v>
      </c>
      <c r="C319" s="69">
        <v>872</v>
      </c>
      <c r="D319" s="104">
        <f t="shared" si="7"/>
        <v>-13.761467889908252</v>
      </c>
      <c r="E319" s="69">
        <v>18761</v>
      </c>
      <c r="F319" s="69">
        <v>22307</v>
      </c>
      <c r="G319" s="104">
        <f t="shared" si="8"/>
        <v>-15.896355404133233</v>
      </c>
    </row>
    <row r="320" spans="1:7" x14ac:dyDescent="0.2">
      <c r="A320" s="82" t="s">
        <v>98</v>
      </c>
      <c r="B320" s="70">
        <v>699</v>
      </c>
      <c r="C320" s="69">
        <v>821</v>
      </c>
      <c r="D320" s="104">
        <f t="shared" si="7"/>
        <v>-14.859926918392208</v>
      </c>
      <c r="E320" s="69">
        <v>17654</v>
      </c>
      <c r="F320" s="69">
        <v>21240</v>
      </c>
      <c r="G320" s="104">
        <f t="shared" si="8"/>
        <v>-16.883239171374765</v>
      </c>
    </row>
    <row r="321" spans="1:7" x14ac:dyDescent="0.2">
      <c r="A321" s="82" t="s">
        <v>103</v>
      </c>
      <c r="B321" s="70">
        <v>22</v>
      </c>
      <c r="C321" s="69">
        <v>23</v>
      </c>
      <c r="D321" s="104">
        <f t="shared" si="7"/>
        <v>-4.3478260869565188</v>
      </c>
      <c r="E321" s="69">
        <v>944</v>
      </c>
      <c r="F321" s="69">
        <v>759</v>
      </c>
      <c r="G321" s="104">
        <f t="shared" si="8"/>
        <v>24.374176548089601</v>
      </c>
    </row>
    <row r="322" spans="1:7" s="66" customFormat="1" x14ac:dyDescent="0.2">
      <c r="A322" s="82" t="s">
        <v>104</v>
      </c>
      <c r="B322" s="70">
        <v>19</v>
      </c>
      <c r="C322" s="69">
        <v>22</v>
      </c>
      <c r="D322" s="104">
        <f t="shared" si="7"/>
        <v>-13.636363636363635</v>
      </c>
      <c r="E322" s="69">
        <v>890</v>
      </c>
      <c r="F322" s="69">
        <v>700</v>
      </c>
      <c r="G322" s="104">
        <f t="shared" si="8"/>
        <v>27.142857142857135</v>
      </c>
    </row>
    <row r="323" spans="1:7" s="66" customFormat="1" x14ac:dyDescent="0.2">
      <c r="A323" s="82" t="s">
        <v>101</v>
      </c>
      <c r="B323" s="70">
        <v>75</v>
      </c>
      <c r="C323" s="69">
        <v>122</v>
      </c>
      <c r="D323" s="104">
        <f t="shared" ref="D323" si="9">IFERROR(((B323/C323)-1)*100,IF(B323+C323&lt;&gt;0,100,0))</f>
        <v>-38.524590163934427</v>
      </c>
      <c r="E323" s="69">
        <v>516</v>
      </c>
      <c r="F323" s="69">
        <v>956</v>
      </c>
      <c r="G323" s="104">
        <f t="shared" ref="G323" si="10">IFERROR(((E323/F323)-1)*100,IF(E323+F323&lt;&gt;0,100,0))</f>
        <v>-46.02510460251046</v>
      </c>
    </row>
    <row r="324" spans="1:7" x14ac:dyDescent="0.2">
      <c r="A324" s="82" t="s">
        <v>108</v>
      </c>
      <c r="B324" s="70">
        <v>51</v>
      </c>
      <c r="C324" s="69">
        <v>23</v>
      </c>
      <c r="D324" s="104">
        <f t="shared" si="7"/>
        <v>121.73913043478262</v>
      </c>
      <c r="E324" s="69">
        <v>1397</v>
      </c>
      <c r="F324" s="69">
        <v>1353</v>
      </c>
      <c r="G324" s="104">
        <f t="shared" si="8"/>
        <v>3.2520325203251987</v>
      </c>
    </row>
    <row r="325" spans="1:7" x14ac:dyDescent="0.2">
      <c r="A325" s="85" t="s">
        <v>34</v>
      </c>
      <c r="B325" s="86">
        <f>SUM(B317:B324)</f>
        <v>38134</v>
      </c>
      <c r="C325" s="86">
        <f>SUM(C317:C324)</f>
        <v>46863</v>
      </c>
      <c r="D325" s="104">
        <f t="shared" si="7"/>
        <v>-18.626635085248488</v>
      </c>
      <c r="E325" s="86">
        <f>SUM(E317:E324)</f>
        <v>1054500</v>
      </c>
      <c r="F325" s="86">
        <f>SUM(F317:F324)</f>
        <v>1006818</v>
      </c>
      <c r="G325" s="104">
        <f t="shared" si="8"/>
        <v>4.7359105617897246</v>
      </c>
    </row>
    <row r="326" spans="1:7" x14ac:dyDescent="0.2">
      <c r="A326" s="82"/>
      <c r="B326" s="82"/>
      <c r="C326" s="82"/>
      <c r="D326" s="83"/>
      <c r="E326" s="83"/>
      <c r="F326" s="83"/>
      <c r="G326" s="83"/>
    </row>
    <row r="327" spans="1:7" x14ac:dyDescent="0.2">
      <c r="A327" s="85" t="s">
        <v>35</v>
      </c>
      <c r="B327" s="85"/>
      <c r="C327" s="85"/>
      <c r="D327" s="84"/>
      <c r="E327" s="84"/>
      <c r="F327" s="84"/>
      <c r="G327" s="84"/>
    </row>
    <row r="328" spans="1:7" s="66" customFormat="1" x14ac:dyDescent="0.2">
      <c r="A328" s="82" t="s">
        <v>107</v>
      </c>
      <c r="B328" s="70">
        <v>0</v>
      </c>
      <c r="C328" s="81">
        <v>0</v>
      </c>
      <c r="D328" s="104">
        <f t="shared" ref="D328:D334" si="11">IFERROR(((B328/C328)-1)*100,IF(B328+C328&lt;&gt;0,100,0))</f>
        <v>0</v>
      </c>
      <c r="E328" s="69">
        <v>0</v>
      </c>
      <c r="F328" s="81">
        <v>0</v>
      </c>
      <c r="G328" s="104">
        <f t="shared" ref="G328:G334" si="12">IFERROR(((E328/F328)-1)*100,IF(E328+F328&lt;&gt;0,100,0))</f>
        <v>0</v>
      </c>
    </row>
    <row r="329" spans="1:7" x14ac:dyDescent="0.2">
      <c r="A329" s="82" t="s">
        <v>78</v>
      </c>
      <c r="B329" s="70">
        <v>91</v>
      </c>
      <c r="C329" s="69">
        <v>97</v>
      </c>
      <c r="D329" s="104">
        <f t="shared" si="11"/>
        <v>-6.1855670103092786</v>
      </c>
      <c r="E329" s="69">
        <v>2142</v>
      </c>
      <c r="F329" s="69">
        <v>6864</v>
      </c>
      <c r="G329" s="104">
        <f t="shared" si="12"/>
        <v>-68.793706293706293</v>
      </c>
    </row>
    <row r="330" spans="1:7" x14ac:dyDescent="0.2">
      <c r="A330" s="82" t="s">
        <v>102</v>
      </c>
      <c r="B330" s="70">
        <v>85</v>
      </c>
      <c r="C330" s="69">
        <v>137</v>
      </c>
      <c r="D330" s="104">
        <f t="shared" si="11"/>
        <v>-37.956204379562038</v>
      </c>
      <c r="E330" s="69">
        <v>1617</v>
      </c>
      <c r="F330" s="69">
        <v>2047</v>
      </c>
      <c r="G330" s="104">
        <f t="shared" si="12"/>
        <v>-21.006350757205674</v>
      </c>
    </row>
    <row r="331" spans="1:7" s="66" customFormat="1" x14ac:dyDescent="0.2">
      <c r="A331" s="82" t="s">
        <v>103</v>
      </c>
      <c r="B331" s="70">
        <v>0</v>
      </c>
      <c r="C331" s="69">
        <v>0</v>
      </c>
      <c r="D331" s="104">
        <f t="shared" si="11"/>
        <v>0</v>
      </c>
      <c r="E331" s="69">
        <v>0</v>
      </c>
      <c r="F331" s="69">
        <v>0</v>
      </c>
      <c r="G331" s="104">
        <f t="shared" si="12"/>
        <v>0</v>
      </c>
    </row>
    <row r="332" spans="1:7" s="66" customFormat="1" x14ac:dyDescent="0.2">
      <c r="A332" s="82" t="s">
        <v>109</v>
      </c>
      <c r="B332" s="67">
        <v>0</v>
      </c>
      <c r="C332" s="81">
        <v>0</v>
      </c>
      <c r="D332" s="104">
        <f t="shared" si="11"/>
        <v>0</v>
      </c>
      <c r="E332" s="81">
        <v>0</v>
      </c>
      <c r="F332" s="81">
        <v>0</v>
      </c>
      <c r="G332" s="104">
        <f t="shared" si="12"/>
        <v>0</v>
      </c>
    </row>
    <row r="333" spans="1:7" x14ac:dyDescent="0.2">
      <c r="A333" s="82" t="s">
        <v>101</v>
      </c>
      <c r="B333" s="70">
        <v>15</v>
      </c>
      <c r="C333" s="69">
        <v>57</v>
      </c>
      <c r="D333" s="104">
        <f t="shared" si="11"/>
        <v>-73.684210526315795</v>
      </c>
      <c r="E333" s="69">
        <v>229</v>
      </c>
      <c r="F333" s="69">
        <v>1697</v>
      </c>
      <c r="G333" s="104">
        <f t="shared" si="12"/>
        <v>-86.505598114319397</v>
      </c>
    </row>
    <row r="334" spans="1:7" x14ac:dyDescent="0.2">
      <c r="A334" s="85" t="s">
        <v>34</v>
      </c>
      <c r="B334" s="86">
        <f>SUM(B329:B333)</f>
        <v>191</v>
      </c>
      <c r="C334" s="86">
        <f>SUM(C329:C333)</f>
        <v>291</v>
      </c>
      <c r="D334" s="104">
        <f t="shared" si="11"/>
        <v>-34.364261168384878</v>
      </c>
      <c r="E334" s="86">
        <f>SUM(E329:E333)</f>
        <v>3988</v>
      </c>
      <c r="F334" s="86">
        <f>SUM(F329:F333)</f>
        <v>10608</v>
      </c>
      <c r="G334" s="104">
        <f t="shared" si="12"/>
        <v>-62.405731523378584</v>
      </c>
    </row>
    <row r="335" spans="1:7" x14ac:dyDescent="0.2">
      <c r="A335" s="30" t="s">
        <v>32</v>
      </c>
      <c r="B335" s="47"/>
      <c r="C335" s="47"/>
      <c r="D335" s="52"/>
      <c r="E335" s="52"/>
      <c r="F335" s="52"/>
      <c r="G335" s="52"/>
    </row>
    <row r="336" spans="1:7" s="66" customFormat="1" x14ac:dyDescent="0.2">
      <c r="A336" s="85" t="s">
        <v>33</v>
      </c>
      <c r="B336" s="67"/>
      <c r="C336" s="81"/>
      <c r="D336" s="68"/>
      <c r="E336" s="81"/>
      <c r="F336" s="81"/>
      <c r="G336" s="68"/>
    </row>
    <row r="337" spans="1:7" s="66" customFormat="1" x14ac:dyDescent="0.2">
      <c r="A337" s="82" t="s">
        <v>107</v>
      </c>
      <c r="B337" s="70">
        <v>0</v>
      </c>
      <c r="C337" s="69">
        <v>0</v>
      </c>
      <c r="D337" s="104">
        <f t="shared" ref="D337:D345" si="13">IFERROR(((B337/C337)-1)*100,IF(B337+C337&lt;&gt;0,100,0))</f>
        <v>0</v>
      </c>
      <c r="E337" s="69">
        <v>0</v>
      </c>
      <c r="F337" s="69">
        <v>0</v>
      </c>
      <c r="G337" s="104">
        <f t="shared" ref="G337:G345" si="14">IFERROR(((E337/F337)-1)*100,IF(E337+F337&lt;&gt;0,100,0))</f>
        <v>0</v>
      </c>
    </row>
    <row r="338" spans="1:7" s="66" customFormat="1" x14ac:dyDescent="0.2">
      <c r="A338" s="82" t="s">
        <v>99</v>
      </c>
      <c r="B338" s="70">
        <v>92554</v>
      </c>
      <c r="C338" s="69">
        <v>227594</v>
      </c>
      <c r="D338" s="104">
        <f t="shared" si="13"/>
        <v>-59.333725845145302</v>
      </c>
      <c r="E338" s="69">
        <v>5353796</v>
      </c>
      <c r="F338" s="69">
        <v>6217095</v>
      </c>
      <c r="G338" s="104">
        <f t="shared" si="14"/>
        <v>-13.885890435967285</v>
      </c>
    </row>
    <row r="339" spans="1:7" s="66" customFormat="1" x14ac:dyDescent="0.2">
      <c r="A339" s="82" t="s">
        <v>100</v>
      </c>
      <c r="B339" s="70">
        <v>49602</v>
      </c>
      <c r="C339" s="69">
        <v>71736</v>
      </c>
      <c r="D339" s="104">
        <f t="shared" si="13"/>
        <v>-30.854800936768147</v>
      </c>
      <c r="E339" s="69">
        <v>2988345</v>
      </c>
      <c r="F339" s="69">
        <v>3648700</v>
      </c>
      <c r="G339" s="104">
        <f t="shared" si="14"/>
        <v>-18.09836380080576</v>
      </c>
    </row>
    <row r="340" spans="1:7" s="66" customFormat="1" x14ac:dyDescent="0.2">
      <c r="A340" s="82" t="s">
        <v>98</v>
      </c>
      <c r="B340" s="70">
        <v>29266</v>
      </c>
      <c r="C340" s="69">
        <v>35835</v>
      </c>
      <c r="D340" s="104">
        <f t="shared" si="13"/>
        <v>-18.331240407422911</v>
      </c>
      <c r="E340" s="69">
        <v>2182325</v>
      </c>
      <c r="F340" s="69">
        <v>2189798</v>
      </c>
      <c r="G340" s="104">
        <f t="shared" si="14"/>
        <v>-0.34126435406370836</v>
      </c>
    </row>
    <row r="341" spans="1:7" s="66" customFormat="1" x14ac:dyDescent="0.2">
      <c r="A341" s="82" t="s">
        <v>103</v>
      </c>
      <c r="B341" s="70">
        <v>670295</v>
      </c>
      <c r="C341" s="69">
        <v>3707840</v>
      </c>
      <c r="D341" s="104">
        <f t="shared" ref="D341:D342" si="15">IFERROR(((B341/C341)-1)*100,IF(B341+C341&lt;&gt;0,100,0))</f>
        <v>-81.922224259946489</v>
      </c>
      <c r="E341" s="69">
        <v>12568033</v>
      </c>
      <c r="F341" s="69">
        <v>20770883</v>
      </c>
      <c r="G341" s="104">
        <f t="shared" ref="G341:G342" si="16">IFERROR(((E341/F341)-1)*100,IF(E341+F341&lt;&gt;0,100,0))</f>
        <v>-39.492062037035211</v>
      </c>
    </row>
    <row r="342" spans="1:7" s="66" customFormat="1" x14ac:dyDescent="0.2">
      <c r="A342" s="82" t="s">
        <v>104</v>
      </c>
      <c r="B342" s="70">
        <v>1022824</v>
      </c>
      <c r="C342" s="69">
        <v>3700189</v>
      </c>
      <c r="D342" s="104">
        <f t="shared" si="15"/>
        <v>-72.357520115864361</v>
      </c>
      <c r="E342" s="69">
        <v>11978817</v>
      </c>
      <c r="F342" s="69">
        <v>18487659</v>
      </c>
      <c r="G342" s="104">
        <f t="shared" si="16"/>
        <v>-35.206415263284555</v>
      </c>
    </row>
    <row r="343" spans="1:7" s="66" customFormat="1" x14ac:dyDescent="0.2">
      <c r="A343" s="82" t="s">
        <v>101</v>
      </c>
      <c r="B343" s="70">
        <v>26247</v>
      </c>
      <c r="C343" s="69">
        <v>20853</v>
      </c>
      <c r="D343" s="104">
        <f t="shared" si="13"/>
        <v>25.866781758020419</v>
      </c>
      <c r="E343" s="69">
        <v>955104</v>
      </c>
      <c r="F343" s="69">
        <v>664777</v>
      </c>
      <c r="G343" s="104">
        <f t="shared" si="14"/>
        <v>43.67284066687025</v>
      </c>
    </row>
    <row r="344" spans="1:7" s="66" customFormat="1" x14ac:dyDescent="0.2">
      <c r="A344" s="82" t="s">
        <v>108</v>
      </c>
      <c r="B344" s="70">
        <v>81082</v>
      </c>
      <c r="C344" s="69">
        <v>74463</v>
      </c>
      <c r="D344" s="104">
        <f t="shared" si="13"/>
        <v>8.8889784188120213</v>
      </c>
      <c r="E344" s="69">
        <v>3910581</v>
      </c>
      <c r="F344" s="69">
        <v>5346920</v>
      </c>
      <c r="G344" s="104">
        <f t="shared" si="14"/>
        <v>-26.862922953775261</v>
      </c>
    </row>
    <row r="345" spans="1:7" s="66" customFormat="1" x14ac:dyDescent="0.2">
      <c r="A345" s="85" t="s">
        <v>34</v>
      </c>
      <c r="B345" s="86">
        <f>SUM(B337:B344)</f>
        <v>1971870</v>
      </c>
      <c r="C345" s="86">
        <f>SUM(C337:C344)</f>
        <v>7838510</v>
      </c>
      <c r="D345" s="104">
        <f t="shared" si="13"/>
        <v>-74.843815980332991</v>
      </c>
      <c r="E345" s="86">
        <f>SUM(E337:E344)</f>
        <v>39937001</v>
      </c>
      <c r="F345" s="86">
        <f>SUM(F337:F344)</f>
        <v>57325832</v>
      </c>
      <c r="G345" s="104">
        <f t="shared" si="14"/>
        <v>-30.33332512295679</v>
      </c>
    </row>
    <row r="346" spans="1:7" s="66" customFormat="1" x14ac:dyDescent="0.2">
      <c r="A346" s="82"/>
      <c r="B346" s="82"/>
      <c r="C346" s="82"/>
      <c r="D346" s="83"/>
      <c r="E346" s="83"/>
      <c r="F346" s="83"/>
      <c r="G346" s="83"/>
    </row>
    <row r="347" spans="1:7" s="66" customFormat="1" x14ac:dyDescent="0.2">
      <c r="A347" s="85" t="s">
        <v>35</v>
      </c>
      <c r="B347" s="85"/>
      <c r="C347" s="85"/>
      <c r="D347" s="84"/>
      <c r="E347" s="84"/>
      <c r="F347" s="84"/>
      <c r="G347" s="84"/>
    </row>
    <row r="348" spans="1:7" s="66" customFormat="1" x14ac:dyDescent="0.2">
      <c r="A348" s="82" t="s">
        <v>107</v>
      </c>
      <c r="B348" s="70">
        <v>0</v>
      </c>
      <c r="C348" s="81">
        <v>0</v>
      </c>
      <c r="D348" s="104">
        <f t="shared" ref="D348:D354" si="17">IFERROR(((B348/C348)-1)*100,IF(B348+C348&lt;&gt;0,100,0))</f>
        <v>0</v>
      </c>
      <c r="E348" s="69">
        <v>0</v>
      </c>
      <c r="F348" s="81">
        <v>0</v>
      </c>
      <c r="G348" s="104">
        <f t="shared" ref="G348:G354" si="18">IFERROR(((E348/F348)-1)*100,IF(E348+F348&lt;&gt;0,100,0))</f>
        <v>0</v>
      </c>
    </row>
    <row r="349" spans="1:7" s="66" customFormat="1" x14ac:dyDescent="0.2">
      <c r="A349" s="82" t="s">
        <v>78</v>
      </c>
      <c r="B349" s="70">
        <v>19943</v>
      </c>
      <c r="C349" s="69">
        <v>42097</v>
      </c>
      <c r="D349" s="104">
        <f t="shared" si="17"/>
        <v>-52.626077867781554</v>
      </c>
      <c r="E349" s="69">
        <v>1492452</v>
      </c>
      <c r="F349" s="69">
        <v>1450616</v>
      </c>
      <c r="G349" s="104">
        <f t="shared" si="18"/>
        <v>2.8840161696823907</v>
      </c>
    </row>
    <row r="350" spans="1:7" s="66" customFormat="1" x14ac:dyDescent="0.2">
      <c r="A350" s="82" t="s">
        <v>102</v>
      </c>
      <c r="B350" s="70">
        <v>58098</v>
      </c>
      <c r="C350" s="69">
        <v>322704</v>
      </c>
      <c r="D350" s="104">
        <f t="shared" si="17"/>
        <v>-81.996504536665185</v>
      </c>
      <c r="E350" s="69">
        <v>4135304</v>
      </c>
      <c r="F350" s="69">
        <v>3244611</v>
      </c>
      <c r="G350" s="104">
        <f t="shared" si="18"/>
        <v>27.451457200878625</v>
      </c>
    </row>
    <row r="351" spans="1:7" s="66" customFormat="1" x14ac:dyDescent="0.2">
      <c r="A351" s="82" t="s">
        <v>103</v>
      </c>
      <c r="B351" s="70">
        <v>0</v>
      </c>
      <c r="C351" s="69">
        <v>0</v>
      </c>
      <c r="D351" s="104">
        <f t="shared" si="17"/>
        <v>0</v>
      </c>
      <c r="E351" s="69">
        <v>0</v>
      </c>
      <c r="F351" s="69">
        <v>0</v>
      </c>
      <c r="G351" s="104">
        <f t="shared" si="18"/>
        <v>0</v>
      </c>
    </row>
    <row r="352" spans="1:7" s="66" customFormat="1" x14ac:dyDescent="0.2">
      <c r="A352" s="82" t="s">
        <v>109</v>
      </c>
      <c r="B352" s="67">
        <v>0</v>
      </c>
      <c r="C352" s="81">
        <v>0</v>
      </c>
      <c r="D352" s="104">
        <f t="shared" si="17"/>
        <v>0</v>
      </c>
      <c r="E352" s="81">
        <v>0</v>
      </c>
      <c r="F352" s="81">
        <v>0</v>
      </c>
      <c r="G352" s="104">
        <f t="shared" si="18"/>
        <v>0</v>
      </c>
    </row>
    <row r="353" spans="1:7" s="66" customFormat="1" x14ac:dyDescent="0.2">
      <c r="A353" s="82" t="s">
        <v>101</v>
      </c>
      <c r="B353" s="70">
        <v>33217</v>
      </c>
      <c r="C353" s="69">
        <v>47233</v>
      </c>
      <c r="D353" s="104">
        <f t="shared" si="17"/>
        <v>-29.674168483898967</v>
      </c>
      <c r="E353" s="69">
        <v>274651</v>
      </c>
      <c r="F353" s="69">
        <v>3002575</v>
      </c>
      <c r="G353" s="104">
        <f t="shared" si="18"/>
        <v>-90.852817997885154</v>
      </c>
    </row>
    <row r="354" spans="1:7" s="66" customFormat="1" x14ac:dyDescent="0.2">
      <c r="A354" s="85" t="s">
        <v>34</v>
      </c>
      <c r="B354" s="86">
        <f>SUM(B348:B353)</f>
        <v>111258</v>
      </c>
      <c r="C354" s="86">
        <f>SUM(C348:C353)</f>
        <v>412034</v>
      </c>
      <c r="D354" s="104">
        <f t="shared" si="17"/>
        <v>-72.997859399952432</v>
      </c>
      <c r="E354" s="86">
        <f>SUM(E348:E353)</f>
        <v>5902407</v>
      </c>
      <c r="F354" s="86">
        <f>SUM(F348:F353)</f>
        <v>7697802</v>
      </c>
      <c r="G354" s="104">
        <f t="shared" si="18"/>
        <v>-23.32347597405078</v>
      </c>
    </row>
    <row r="355" spans="1:7" x14ac:dyDescent="0.2">
      <c r="A355" s="30" t="s">
        <v>96</v>
      </c>
      <c r="B355" s="47"/>
      <c r="C355" s="47"/>
      <c r="D355" s="52"/>
      <c r="E355" s="52"/>
      <c r="F355" s="52"/>
      <c r="G355" s="52"/>
    </row>
    <row r="356" spans="1:7" s="66" customFormat="1" x14ac:dyDescent="0.2">
      <c r="A356" s="85" t="s">
        <v>33</v>
      </c>
      <c r="B356" s="67"/>
      <c r="C356" s="81"/>
      <c r="D356" s="68"/>
      <c r="E356" s="81"/>
      <c r="F356" s="81"/>
      <c r="G356" s="68"/>
    </row>
    <row r="357" spans="1:7" s="66" customFormat="1" x14ac:dyDescent="0.2">
      <c r="A357" s="82" t="s">
        <v>107</v>
      </c>
      <c r="B357" s="70">
        <v>0</v>
      </c>
      <c r="C357" s="69">
        <v>0</v>
      </c>
      <c r="D357" s="104">
        <f t="shared" ref="D357:D365" si="19">IFERROR(((B357/C357)-1)*100,IF(B357+C357&lt;&gt;0,100,0))</f>
        <v>0</v>
      </c>
      <c r="E357" s="69">
        <v>0</v>
      </c>
      <c r="F357" s="69">
        <v>0</v>
      </c>
      <c r="G357" s="104">
        <f t="shared" ref="G357:G365" si="20">IFERROR(((E357/F357)-1)*100,IF(E357+F357&lt;&gt;0,100,0))</f>
        <v>0</v>
      </c>
    </row>
    <row r="358" spans="1:7" s="66" customFormat="1" x14ac:dyDescent="0.2">
      <c r="A358" s="82" t="s">
        <v>99</v>
      </c>
      <c r="B358" s="70">
        <v>39969783.112707101</v>
      </c>
      <c r="C358" s="69">
        <v>62196560.881228901</v>
      </c>
      <c r="D358" s="104">
        <f t="shared" si="19"/>
        <v>-35.736345311706621</v>
      </c>
      <c r="E358" s="69">
        <v>1780775851.95118</v>
      </c>
      <c r="F358" s="69">
        <v>1703910296.8163199</v>
      </c>
      <c r="G358" s="104">
        <f t="shared" si="20"/>
        <v>4.5111268638073243</v>
      </c>
    </row>
    <row r="359" spans="1:7" s="66" customFormat="1" x14ac:dyDescent="0.2">
      <c r="A359" s="82" t="s">
        <v>100</v>
      </c>
      <c r="B359" s="70">
        <v>1158020.145368</v>
      </c>
      <c r="C359" s="69">
        <v>1665953.9812759999</v>
      </c>
      <c r="D359" s="104">
        <f t="shared" si="19"/>
        <v>-30.489067622321684</v>
      </c>
      <c r="E359" s="69">
        <v>39028889.106991</v>
      </c>
      <c r="F359" s="69">
        <v>49620159.01094</v>
      </c>
      <c r="G359" s="104">
        <f t="shared" si="20"/>
        <v>-21.344691583140417</v>
      </c>
    </row>
    <row r="360" spans="1:7" s="66" customFormat="1" x14ac:dyDescent="0.2">
      <c r="A360" s="82" t="s">
        <v>98</v>
      </c>
      <c r="B360" s="70">
        <v>0</v>
      </c>
      <c r="C360" s="69">
        <v>0</v>
      </c>
      <c r="D360" s="104">
        <f t="shared" si="19"/>
        <v>0</v>
      </c>
      <c r="E360" s="69">
        <v>7593.3517599999996</v>
      </c>
      <c r="F360" s="69">
        <v>2764.1283400000002</v>
      </c>
      <c r="G360" s="104">
        <f t="shared" si="20"/>
        <v>174.7105353291953</v>
      </c>
    </row>
    <row r="361" spans="1:7" s="66" customFormat="1" x14ac:dyDescent="0.2">
      <c r="A361" s="82" t="s">
        <v>103</v>
      </c>
      <c r="B361" s="70">
        <v>701145.95765600004</v>
      </c>
      <c r="C361" s="69">
        <v>424384.01385799999</v>
      </c>
      <c r="D361" s="104">
        <f t="shared" ref="D361:D362" si="21">IFERROR(((B361/C361)-1)*100,IF(B361+C361&lt;&gt;0,100,0))</f>
        <v>65.214978594977268</v>
      </c>
      <c r="E361" s="69">
        <v>5633915.3883632999</v>
      </c>
      <c r="F361" s="69">
        <v>4233491.5432765</v>
      </c>
      <c r="G361" s="104">
        <f t="shared" ref="G361:G362" si="22">IFERROR(((E361/F361)-1)*100,IF(E361+F361&lt;&gt;0,100,0))</f>
        <v>33.079641963875183</v>
      </c>
    </row>
    <row r="362" spans="1:7" s="66" customFormat="1" x14ac:dyDescent="0.2">
      <c r="A362" s="82" t="s">
        <v>104</v>
      </c>
      <c r="B362" s="70">
        <v>0</v>
      </c>
      <c r="C362" s="69">
        <v>0</v>
      </c>
      <c r="D362" s="104">
        <f t="shared" si="21"/>
        <v>0</v>
      </c>
      <c r="E362" s="69">
        <v>7168.6885199999997</v>
      </c>
      <c r="F362" s="69">
        <v>4.8122800000000003</v>
      </c>
      <c r="G362" s="104">
        <f t="shared" si="22"/>
        <v>148866.57135495023</v>
      </c>
    </row>
    <row r="363" spans="1:7" s="66" customFormat="1" x14ac:dyDescent="0.2">
      <c r="A363" s="82" t="s">
        <v>101</v>
      </c>
      <c r="B363" s="70">
        <v>206031.223784</v>
      </c>
      <c r="C363" s="69">
        <v>514647.4449</v>
      </c>
      <c r="D363" s="104">
        <f t="shared" si="19"/>
        <v>-59.96653129716141</v>
      </c>
      <c r="E363" s="69">
        <v>14019960.207198</v>
      </c>
      <c r="F363" s="69">
        <v>8923047.7660610005</v>
      </c>
      <c r="G363" s="104">
        <f t="shared" si="20"/>
        <v>57.120757108610491</v>
      </c>
    </row>
    <row r="364" spans="1:7" s="66" customFormat="1" x14ac:dyDescent="0.2">
      <c r="A364" s="82" t="s">
        <v>108</v>
      </c>
      <c r="B364" s="70">
        <v>8991.1263199999994</v>
      </c>
      <c r="C364" s="69">
        <v>4296.7597230000001</v>
      </c>
      <c r="D364" s="104">
        <f t="shared" si="19"/>
        <v>109.25364459808308</v>
      </c>
      <c r="E364" s="69">
        <v>272640.467214</v>
      </c>
      <c r="F364" s="69">
        <v>366557.14358500001</v>
      </c>
      <c r="G364" s="104">
        <f t="shared" si="20"/>
        <v>-25.621292072629299</v>
      </c>
    </row>
    <row r="365" spans="1:7" s="66" customFormat="1" x14ac:dyDescent="0.2">
      <c r="A365" s="85" t="s">
        <v>34</v>
      </c>
      <c r="B365" s="86">
        <f>SUM(B357:B364)</f>
        <v>42043971.565835103</v>
      </c>
      <c r="C365" s="86">
        <f>SUM(C357:C364)</f>
        <v>64805843.080985896</v>
      </c>
      <c r="D365" s="104">
        <f t="shared" si="19"/>
        <v>-35.123177838618616</v>
      </c>
      <c r="E365" s="86">
        <f>SUM(E357:E364)</f>
        <v>1839746019.1612263</v>
      </c>
      <c r="F365" s="86">
        <f>SUM(F357:F364)</f>
        <v>1767056321.2208025</v>
      </c>
      <c r="G365" s="104">
        <f t="shared" si="20"/>
        <v>4.1136039110629241</v>
      </c>
    </row>
    <row r="366" spans="1:7" s="66" customFormat="1" x14ac:dyDescent="0.2">
      <c r="A366" s="82"/>
      <c r="B366" s="82"/>
      <c r="C366" s="82"/>
      <c r="D366" s="83"/>
      <c r="E366" s="83"/>
      <c r="F366" s="83"/>
      <c r="G366" s="83"/>
    </row>
    <row r="367" spans="1:7" s="66" customFormat="1" x14ac:dyDescent="0.2">
      <c r="A367" s="85" t="s">
        <v>35</v>
      </c>
      <c r="B367" s="85"/>
      <c r="C367" s="85"/>
      <c r="D367" s="84"/>
      <c r="E367" s="84"/>
      <c r="F367" s="84"/>
      <c r="G367" s="84"/>
    </row>
    <row r="368" spans="1:7" s="66" customFormat="1" x14ac:dyDescent="0.2">
      <c r="A368" s="82" t="s">
        <v>107</v>
      </c>
      <c r="B368" s="70">
        <v>0</v>
      </c>
      <c r="C368" s="81">
        <v>0</v>
      </c>
      <c r="D368" s="104">
        <f t="shared" ref="D368:D374" si="23">IFERROR(((B368/C368)-1)*100,IF(B368+C368&lt;&gt;0,100,0))</f>
        <v>0</v>
      </c>
      <c r="E368" s="69">
        <v>0</v>
      </c>
      <c r="F368" s="81">
        <v>0</v>
      </c>
      <c r="G368" s="104">
        <f t="shared" ref="G368:G374" si="24">IFERROR(((E368/F368)-1)*100,IF(E368+F368&lt;&gt;0,100,0))</f>
        <v>0</v>
      </c>
    </row>
    <row r="369" spans="1:7" s="66" customFormat="1" x14ac:dyDescent="0.2">
      <c r="A369" s="82" t="s">
        <v>78</v>
      </c>
      <c r="B369" s="70">
        <v>165915.06915</v>
      </c>
      <c r="C369" s="69">
        <v>823563.61395999999</v>
      </c>
      <c r="D369" s="104">
        <f t="shared" si="23"/>
        <v>-79.854006862661322</v>
      </c>
      <c r="E369" s="69">
        <v>9545909.3705199994</v>
      </c>
      <c r="F369" s="69">
        <v>13155963.487509999</v>
      </c>
      <c r="G369" s="104">
        <f t="shared" si="24"/>
        <v>-27.440438858144532</v>
      </c>
    </row>
    <row r="370" spans="1:7" s="66" customFormat="1" x14ac:dyDescent="0.2">
      <c r="A370" s="82" t="s">
        <v>102</v>
      </c>
      <c r="B370" s="70">
        <v>127421.56378</v>
      </c>
      <c r="C370" s="69">
        <v>195760.56294999999</v>
      </c>
      <c r="D370" s="104">
        <f t="shared" si="23"/>
        <v>-34.909482349340578</v>
      </c>
      <c r="E370" s="69">
        <v>2167873.1953199999</v>
      </c>
      <c r="F370" s="69">
        <v>2233006.3103100001</v>
      </c>
      <c r="G370" s="104">
        <f t="shared" si="24"/>
        <v>-2.9168352408712184</v>
      </c>
    </row>
    <row r="371" spans="1:7" s="66" customFormat="1" x14ac:dyDescent="0.2">
      <c r="A371" s="82" t="s">
        <v>103</v>
      </c>
      <c r="B371" s="70">
        <v>0</v>
      </c>
      <c r="C371" s="69">
        <v>0</v>
      </c>
      <c r="D371" s="104">
        <f t="shared" si="23"/>
        <v>0</v>
      </c>
      <c r="E371" s="69">
        <v>0</v>
      </c>
      <c r="F371" s="69">
        <v>0</v>
      </c>
      <c r="G371" s="104">
        <f t="shared" si="24"/>
        <v>0</v>
      </c>
    </row>
    <row r="372" spans="1:7" s="66" customFormat="1" x14ac:dyDescent="0.2">
      <c r="A372" s="82" t="s">
        <v>109</v>
      </c>
      <c r="B372" s="67">
        <v>0</v>
      </c>
      <c r="C372" s="81">
        <v>0</v>
      </c>
      <c r="D372" s="104">
        <f t="shared" si="23"/>
        <v>0</v>
      </c>
      <c r="E372" s="81">
        <v>0</v>
      </c>
      <c r="F372" s="81">
        <v>0</v>
      </c>
      <c r="G372" s="104">
        <f t="shared" si="24"/>
        <v>0</v>
      </c>
    </row>
    <row r="373" spans="1:7" s="66" customFormat="1" x14ac:dyDescent="0.2">
      <c r="A373" s="82" t="s">
        <v>101</v>
      </c>
      <c r="B373" s="70">
        <v>8718.6525799999999</v>
      </c>
      <c r="C373" s="69">
        <v>7763.7369099999996</v>
      </c>
      <c r="D373" s="104">
        <f t="shared" si="23"/>
        <v>12.299691257827551</v>
      </c>
      <c r="E373" s="69">
        <v>270302.44510000001</v>
      </c>
      <c r="F373" s="69">
        <v>355324.61547000002</v>
      </c>
      <c r="G373" s="104">
        <f t="shared" si="24"/>
        <v>-23.928027124588112</v>
      </c>
    </row>
    <row r="374" spans="1:7" s="66" customFormat="1" x14ac:dyDescent="0.2">
      <c r="A374" s="85" t="s">
        <v>34</v>
      </c>
      <c r="B374" s="86">
        <f>SUM(B368:B373)</f>
        <v>302055.28550999996</v>
      </c>
      <c r="C374" s="86">
        <f>SUM(C368:C373)</f>
        <v>1027087.9138199999</v>
      </c>
      <c r="D374" s="104">
        <f t="shared" si="23"/>
        <v>-70.591097271646404</v>
      </c>
      <c r="E374" s="86">
        <f>SUM(E368:E373)</f>
        <v>11984085.010939999</v>
      </c>
      <c r="F374" s="86">
        <f>SUM(F368:F373)</f>
        <v>15744294.41329</v>
      </c>
      <c r="G374" s="104">
        <f t="shared" si="24"/>
        <v>-23.882997253760387</v>
      </c>
    </row>
    <row r="375" spans="1:7" x14ac:dyDescent="0.2">
      <c r="A375" s="30" t="s">
        <v>97</v>
      </c>
      <c r="B375" s="47"/>
      <c r="C375" s="47"/>
      <c r="D375" s="52"/>
      <c r="E375" s="52"/>
      <c r="F375" s="52"/>
      <c r="G375" s="52"/>
    </row>
    <row r="376" spans="1:7" s="66" customFormat="1" x14ac:dyDescent="0.2">
      <c r="A376" s="85" t="s">
        <v>33</v>
      </c>
      <c r="B376" s="67"/>
      <c r="C376" s="81"/>
      <c r="D376" s="68"/>
      <c r="E376" s="81"/>
      <c r="F376" s="81"/>
      <c r="G376" s="68"/>
    </row>
    <row r="377" spans="1:7" s="66" customFormat="1" x14ac:dyDescent="0.2">
      <c r="A377" s="82" t="s">
        <v>107</v>
      </c>
      <c r="B377" s="70">
        <v>0</v>
      </c>
      <c r="C377" s="69">
        <v>0</v>
      </c>
      <c r="D377" s="104">
        <f t="shared" ref="D377:D385" si="25">IFERROR(((B377/C377)-1)*100,IF(B377+C377&lt;&gt;0,100,0))</f>
        <v>0</v>
      </c>
      <c r="E377" s="81"/>
      <c r="F377" s="81"/>
      <c r="G377" s="68"/>
    </row>
    <row r="378" spans="1:7" s="66" customFormat="1" x14ac:dyDescent="0.2">
      <c r="A378" s="82" t="s">
        <v>99</v>
      </c>
      <c r="B378" s="70">
        <v>562191</v>
      </c>
      <c r="C378" s="69">
        <v>849678</v>
      </c>
      <c r="D378" s="104">
        <f t="shared" si="25"/>
        <v>-33.834817424953926</v>
      </c>
      <c r="E378" s="81"/>
      <c r="F378" s="81"/>
      <c r="G378" s="68"/>
    </row>
    <row r="379" spans="1:7" s="66" customFormat="1" x14ac:dyDescent="0.2">
      <c r="A379" s="82" t="s">
        <v>100</v>
      </c>
      <c r="B379" s="70">
        <v>776313</v>
      </c>
      <c r="C379" s="69">
        <v>1013948</v>
      </c>
      <c r="D379" s="104">
        <f t="shared" si="25"/>
        <v>-23.436606216492361</v>
      </c>
      <c r="E379" s="81"/>
      <c r="F379" s="81"/>
      <c r="G379" s="68"/>
    </row>
    <row r="380" spans="1:7" s="66" customFormat="1" x14ac:dyDescent="0.2">
      <c r="A380" s="82" t="s">
        <v>98</v>
      </c>
      <c r="B380" s="70">
        <v>550978</v>
      </c>
      <c r="C380" s="69">
        <v>798008</v>
      </c>
      <c r="D380" s="104">
        <f t="shared" si="25"/>
        <v>-30.955830016741693</v>
      </c>
      <c r="E380" s="81"/>
      <c r="F380" s="81"/>
      <c r="G380" s="68"/>
    </row>
    <row r="381" spans="1:7" s="66" customFormat="1" x14ac:dyDescent="0.2">
      <c r="A381" s="82" t="s">
        <v>103</v>
      </c>
      <c r="B381" s="70">
        <v>3019362</v>
      </c>
      <c r="C381" s="69">
        <v>7821361</v>
      </c>
      <c r="D381" s="104">
        <f t="shared" ref="D381:D382" si="26">IFERROR(((B381/C381)-1)*100,IF(B381+C381&lt;&gt;0,100,0))</f>
        <v>-61.395951420730995</v>
      </c>
      <c r="E381" s="81"/>
      <c r="F381" s="81"/>
      <c r="G381" s="68"/>
    </row>
    <row r="382" spans="1:7" s="66" customFormat="1" x14ac:dyDescent="0.2">
      <c r="A382" s="82" t="s">
        <v>104</v>
      </c>
      <c r="B382" s="70">
        <v>2782263</v>
      </c>
      <c r="C382" s="69">
        <v>7340480</v>
      </c>
      <c r="D382" s="104">
        <f t="shared" si="26"/>
        <v>-62.096988207855617</v>
      </c>
      <c r="E382" s="81"/>
      <c r="F382" s="81"/>
      <c r="G382" s="68"/>
    </row>
    <row r="383" spans="1:7" s="66" customFormat="1" x14ac:dyDescent="0.2">
      <c r="A383" s="82" t="s">
        <v>101</v>
      </c>
      <c r="B383" s="70">
        <v>409508</v>
      </c>
      <c r="C383" s="69">
        <v>337131</v>
      </c>
      <c r="D383" s="104">
        <f t="shared" si="25"/>
        <v>21.468509273843097</v>
      </c>
      <c r="E383" s="81"/>
      <c r="F383" s="81"/>
      <c r="G383" s="68"/>
    </row>
    <row r="384" spans="1:7" s="66" customFormat="1" x14ac:dyDescent="0.2">
      <c r="A384" s="82" t="s">
        <v>108</v>
      </c>
      <c r="B384" s="70">
        <v>554286</v>
      </c>
      <c r="C384" s="69">
        <v>1423041</v>
      </c>
      <c r="D384" s="104">
        <f t="shared" si="25"/>
        <v>-61.049189728194754</v>
      </c>
      <c r="E384" s="81"/>
      <c r="F384" s="81"/>
      <c r="G384" s="68"/>
    </row>
    <row r="385" spans="1:7" s="66" customFormat="1" x14ac:dyDescent="0.2">
      <c r="A385" s="85" t="s">
        <v>34</v>
      </c>
      <c r="B385" s="86">
        <f>SUM(B377:B384)</f>
        <v>8654901</v>
      </c>
      <c r="C385" s="86">
        <f>SUM(C377:C384)</f>
        <v>19583647</v>
      </c>
      <c r="D385" s="104">
        <f t="shared" si="25"/>
        <v>-55.805468715811713</v>
      </c>
      <c r="E385" s="86"/>
      <c r="F385" s="86"/>
      <c r="G385" s="68"/>
    </row>
    <row r="386" spans="1:7" s="66" customFormat="1" x14ac:dyDescent="0.2">
      <c r="A386" s="82"/>
      <c r="B386" s="82"/>
      <c r="C386" s="82"/>
      <c r="D386" s="83"/>
      <c r="E386" s="83"/>
      <c r="F386" s="83"/>
      <c r="G386" s="83"/>
    </row>
    <row r="387" spans="1:7" s="66" customFormat="1" x14ac:dyDescent="0.2">
      <c r="A387" s="85" t="s">
        <v>35</v>
      </c>
      <c r="B387" s="85"/>
      <c r="C387" s="85"/>
      <c r="D387" s="84"/>
      <c r="E387" s="84"/>
      <c r="F387" s="84"/>
      <c r="G387" s="84"/>
    </row>
    <row r="388" spans="1:7" s="66" customFormat="1" x14ac:dyDescent="0.2">
      <c r="A388" s="82" t="s">
        <v>107</v>
      </c>
      <c r="B388" s="70">
        <v>0</v>
      </c>
      <c r="C388" s="81">
        <v>0</v>
      </c>
      <c r="D388" s="104">
        <f t="shared" ref="D388:D394" si="27">IFERROR(((B388/C388)-1)*100,IF(B388+C388&lt;&gt;0,100,0))</f>
        <v>0</v>
      </c>
      <c r="E388" s="81"/>
      <c r="F388" s="81"/>
      <c r="G388" s="68"/>
    </row>
    <row r="389" spans="1:7" s="66" customFormat="1" x14ac:dyDescent="0.2">
      <c r="A389" s="82" t="s">
        <v>78</v>
      </c>
      <c r="B389" s="70">
        <v>854378</v>
      </c>
      <c r="C389" s="69">
        <v>959856</v>
      </c>
      <c r="D389" s="104">
        <f t="shared" si="27"/>
        <v>-10.988940007667814</v>
      </c>
      <c r="E389" s="81"/>
      <c r="F389" s="81"/>
      <c r="G389" s="68"/>
    </row>
    <row r="390" spans="1:7" s="66" customFormat="1" x14ac:dyDescent="0.2">
      <c r="A390" s="82" t="s">
        <v>102</v>
      </c>
      <c r="B390" s="70">
        <v>1060670</v>
      </c>
      <c r="C390" s="69">
        <v>2057049</v>
      </c>
      <c r="D390" s="104">
        <f t="shared" si="27"/>
        <v>-48.437300229600751</v>
      </c>
      <c r="E390" s="81"/>
      <c r="F390" s="81"/>
      <c r="G390" s="68"/>
    </row>
    <row r="391" spans="1:7" s="66" customFormat="1" x14ac:dyDescent="0.2">
      <c r="A391" s="82" t="s">
        <v>103</v>
      </c>
      <c r="B391" s="70">
        <v>0</v>
      </c>
      <c r="C391" s="69">
        <v>0</v>
      </c>
      <c r="D391" s="104">
        <f t="shared" si="27"/>
        <v>0</v>
      </c>
      <c r="E391" s="81"/>
      <c r="F391" s="81"/>
      <c r="G391" s="68"/>
    </row>
    <row r="392" spans="1:7" s="66" customFormat="1" x14ac:dyDescent="0.2">
      <c r="A392" s="82" t="s">
        <v>109</v>
      </c>
      <c r="B392" s="67">
        <v>0</v>
      </c>
      <c r="C392" s="81">
        <v>0</v>
      </c>
      <c r="D392" s="104">
        <f t="shared" si="27"/>
        <v>0</v>
      </c>
      <c r="E392" s="81"/>
      <c r="F392" s="81"/>
      <c r="G392" s="68"/>
    </row>
    <row r="393" spans="1:7" s="66" customFormat="1" x14ac:dyDescent="0.2">
      <c r="A393" s="82" t="s">
        <v>101</v>
      </c>
      <c r="B393" s="70">
        <v>189023</v>
      </c>
      <c r="C393" s="69">
        <v>378366</v>
      </c>
      <c r="D393" s="104">
        <f t="shared" si="27"/>
        <v>-50.042287097677907</v>
      </c>
      <c r="E393" s="81"/>
      <c r="F393" s="81"/>
      <c r="G393" s="68"/>
    </row>
    <row r="394" spans="1:7" s="66" customFormat="1" x14ac:dyDescent="0.2">
      <c r="A394" s="85" t="s">
        <v>34</v>
      </c>
      <c r="B394" s="86">
        <f>SUM(B388:B393)</f>
        <v>2104071</v>
      </c>
      <c r="C394" s="86">
        <f>SUM(C388:C393)</f>
        <v>3395271</v>
      </c>
      <c r="D394" s="104">
        <f t="shared" si="27"/>
        <v>-38.029364960852909</v>
      </c>
      <c r="E394" s="86"/>
      <c r="F394" s="86"/>
      <c r="G394" s="68"/>
    </row>
    <row r="395" spans="1:7" s="66" customFormat="1" ht="15.75" x14ac:dyDescent="0.25">
      <c r="A395" s="103"/>
      <c r="B395" s="103"/>
      <c r="C395" s="103"/>
      <c r="D395" s="103"/>
      <c r="E395" s="103"/>
      <c r="F395" s="103"/>
      <c r="G395" s="103"/>
    </row>
    <row r="396" spans="1:7" ht="15.75" x14ac:dyDescent="0.25">
      <c r="A396" s="121" t="s">
        <v>60</v>
      </c>
      <c r="B396" s="121"/>
      <c r="C396" s="121"/>
      <c r="D396" s="121"/>
      <c r="E396" s="121"/>
      <c r="F396" s="121"/>
      <c r="G396" s="121"/>
    </row>
    <row r="397" spans="1:7" ht="15.75" x14ac:dyDescent="0.25">
      <c r="A397" s="93"/>
      <c r="B397" s="93"/>
      <c r="C397" s="93"/>
      <c r="D397" s="93"/>
      <c r="E397" s="93"/>
      <c r="F397" s="93"/>
      <c r="G397" s="93"/>
    </row>
    <row r="398" spans="1:7" x14ac:dyDescent="0.2">
      <c r="A398" s="52"/>
      <c r="B398" s="52" t="s">
        <v>0</v>
      </c>
      <c r="C398" s="52" t="s">
        <v>0</v>
      </c>
      <c r="D398" s="52" t="s">
        <v>1</v>
      </c>
      <c r="E398" s="52" t="s">
        <v>2</v>
      </c>
      <c r="F398" s="52" t="s">
        <v>2</v>
      </c>
      <c r="G398" s="52" t="s">
        <v>1</v>
      </c>
    </row>
    <row r="399" spans="1:7" x14ac:dyDescent="0.2">
      <c r="A399" s="52"/>
      <c r="B399" s="52" t="s">
        <v>3</v>
      </c>
      <c r="C399" s="52" t="s">
        <v>3</v>
      </c>
      <c r="D399" s="52" t="s">
        <v>4</v>
      </c>
      <c r="E399" s="52" t="s">
        <v>5</v>
      </c>
      <c r="F399" s="52" t="s">
        <v>5</v>
      </c>
      <c r="G399" s="52" t="s">
        <v>6</v>
      </c>
    </row>
    <row r="400" spans="1:7" x14ac:dyDescent="0.2">
      <c r="A400" s="30" t="s">
        <v>31</v>
      </c>
      <c r="B400" s="47" t="s">
        <v>112</v>
      </c>
      <c r="C400" s="47" t="s">
        <v>113</v>
      </c>
      <c r="D400" s="52" t="s">
        <v>0</v>
      </c>
      <c r="E400" s="131">
        <v>2018</v>
      </c>
      <c r="F400" s="131">
        <v>2017</v>
      </c>
      <c r="G400" s="52" t="s">
        <v>7</v>
      </c>
    </row>
    <row r="401" spans="1:7" x14ac:dyDescent="0.2">
      <c r="A401" s="108" t="s">
        <v>33</v>
      </c>
      <c r="B401" s="110"/>
      <c r="C401" s="110"/>
      <c r="D401" s="111"/>
      <c r="E401" s="112"/>
      <c r="F401" s="112"/>
      <c r="G401" s="113"/>
    </row>
    <row r="402" spans="1:7" x14ac:dyDescent="0.2">
      <c r="A402" s="107" t="s">
        <v>31</v>
      </c>
      <c r="B402" s="118">
        <v>6261</v>
      </c>
      <c r="C402" s="119">
        <v>5032</v>
      </c>
      <c r="D402" s="117">
        <f>IFERROR(((B402/C402)-1)*100,IF(B402+C402&lt;&gt;0,100,0))</f>
        <v>24.423688394276621</v>
      </c>
      <c r="E402" s="119">
        <v>123581</v>
      </c>
      <c r="F402" s="119">
        <v>107073</v>
      </c>
      <c r="G402" s="117">
        <f>IFERROR(((E402/F402)-1)*100,IF(E402+F402&lt;&gt;0,100,0))</f>
        <v>15.417518888982285</v>
      </c>
    </row>
    <row r="403" spans="1:7" x14ac:dyDescent="0.2">
      <c r="A403" s="107" t="s">
        <v>32</v>
      </c>
      <c r="B403" s="118">
        <v>56305</v>
      </c>
      <c r="C403" s="119">
        <v>50729</v>
      </c>
      <c r="D403" s="117">
        <f t="shared" ref="D403:D405" si="28">IFERROR(((B403/C403)-1)*100,IF(B403+C403&lt;&gt;0,100,0))</f>
        <v>10.991740424609198</v>
      </c>
      <c r="E403" s="119">
        <v>883654</v>
      </c>
      <c r="F403" s="119">
        <v>774581</v>
      </c>
      <c r="G403" s="117">
        <f>IFERROR(((E403/F403)-1)*100,IF(E403+F403&lt;&gt;0,100,0))</f>
        <v>14.081548604987738</v>
      </c>
    </row>
    <row r="404" spans="1:7" x14ac:dyDescent="0.2">
      <c r="A404" s="107" t="s">
        <v>96</v>
      </c>
      <c r="B404" s="118">
        <v>11975293</v>
      </c>
      <c r="C404" s="119">
        <v>10561093</v>
      </c>
      <c r="D404" s="117">
        <f t="shared" si="28"/>
        <v>13.390659470568057</v>
      </c>
      <c r="E404" s="119">
        <v>177395187</v>
      </c>
      <c r="F404" s="119">
        <v>172952989</v>
      </c>
      <c r="G404" s="117">
        <f>IFERROR(((E404/F404)-1)*100,IF(E404+F404&lt;&gt;0,100,0))</f>
        <v>2.5684424569268449</v>
      </c>
    </row>
    <row r="405" spans="1:7" x14ac:dyDescent="0.2">
      <c r="A405" s="107" t="s">
        <v>97</v>
      </c>
      <c r="B405" s="118">
        <v>116048</v>
      </c>
      <c r="C405" s="119">
        <v>89802</v>
      </c>
      <c r="D405" s="117">
        <f t="shared" si="28"/>
        <v>29.226520567470658</v>
      </c>
      <c r="E405" s="106"/>
      <c r="F405" s="106"/>
      <c r="G405" s="117"/>
    </row>
    <row r="406" spans="1:7" x14ac:dyDescent="0.2">
      <c r="A406" s="107"/>
      <c r="B406" s="105"/>
      <c r="C406" s="105"/>
      <c r="D406" s="114"/>
      <c r="E406" s="109"/>
      <c r="F406" s="115"/>
      <c r="G406" s="114"/>
    </row>
    <row r="407" spans="1:7" x14ac:dyDescent="0.2">
      <c r="A407" s="108" t="s">
        <v>35</v>
      </c>
      <c r="B407" s="110"/>
      <c r="C407" s="110"/>
      <c r="D407" s="116"/>
      <c r="E407" s="116"/>
      <c r="F407" s="116"/>
      <c r="G407" s="116"/>
    </row>
    <row r="408" spans="1:7" x14ac:dyDescent="0.2">
      <c r="A408" s="107" t="s">
        <v>31</v>
      </c>
      <c r="B408" s="118">
        <v>297</v>
      </c>
      <c r="C408" s="119">
        <v>506</v>
      </c>
      <c r="D408" s="117">
        <f t="shared" ref="D408:D411" si="29">IFERROR(((B408/C408)-1)*100,IF(B408+C408&lt;&gt;0,100,0))</f>
        <v>-41.304347826086953</v>
      </c>
      <c r="E408" s="119">
        <v>9833</v>
      </c>
      <c r="F408" s="119">
        <v>10582</v>
      </c>
      <c r="G408" s="117">
        <f t="shared" ref="G408" si="30">IFERROR(((E408/F408)-1)*100,IF(E408+F408&lt;&gt;0,100,0))</f>
        <v>-7.0780570780570766</v>
      </c>
    </row>
    <row r="409" spans="1:7" x14ac:dyDescent="0.2">
      <c r="A409" s="107" t="s">
        <v>32</v>
      </c>
      <c r="B409" s="118">
        <v>4442</v>
      </c>
      <c r="C409" s="119">
        <v>3486</v>
      </c>
      <c r="D409" s="117">
        <f t="shared" si="29"/>
        <v>27.423981640849114</v>
      </c>
      <c r="E409" s="119">
        <v>96828</v>
      </c>
      <c r="F409" s="119">
        <v>103314</v>
      </c>
      <c r="G409" s="117">
        <f t="shared" ref="G409" si="31">IFERROR(((E409/F409)-1)*100,IF(E409+F409&lt;&gt;0,100,0))</f>
        <v>-6.2779487775132097</v>
      </c>
    </row>
    <row r="410" spans="1:7" x14ac:dyDescent="0.2">
      <c r="A410" s="107" t="s">
        <v>96</v>
      </c>
      <c r="B410" s="118">
        <v>35349</v>
      </c>
      <c r="C410" s="119">
        <v>44841</v>
      </c>
      <c r="D410" s="117">
        <f t="shared" si="29"/>
        <v>-21.168127383421421</v>
      </c>
      <c r="E410" s="119">
        <v>713099</v>
      </c>
      <c r="F410" s="119">
        <v>1433880</v>
      </c>
      <c r="G410" s="117">
        <f t="shared" ref="G410" si="32">IFERROR(((E410/F410)-1)*100,IF(E410+F410&lt;&gt;0,100,0))</f>
        <v>-50.267874578067897</v>
      </c>
    </row>
    <row r="411" spans="1:7" x14ac:dyDescent="0.2">
      <c r="A411" s="107" t="s">
        <v>97</v>
      </c>
      <c r="B411" s="118">
        <v>49338</v>
      </c>
      <c r="C411" s="119">
        <v>50930</v>
      </c>
      <c r="D411" s="117">
        <f t="shared" si="29"/>
        <v>-3.1258590221873161</v>
      </c>
      <c r="E411" s="106"/>
      <c r="F411" s="106"/>
      <c r="G411" s="117"/>
    </row>
    <row r="412" spans="1:7" x14ac:dyDescent="0.2">
      <c r="A412" s="100"/>
      <c r="B412" s="100"/>
      <c r="C412" s="100"/>
      <c r="D412" s="100"/>
      <c r="E412" s="100"/>
      <c r="F412" s="100"/>
      <c r="G412" s="100"/>
    </row>
    <row r="413" spans="1:7" x14ac:dyDescent="0.2">
      <c r="A413" s="101" t="s">
        <v>44</v>
      </c>
      <c r="B413" s="100"/>
      <c r="C413" s="100"/>
      <c r="D413" s="100"/>
      <c r="E413" s="100"/>
      <c r="F413" s="100"/>
      <c r="G413" s="100"/>
    </row>
    <row r="414" spans="1:7" x14ac:dyDescent="0.2">
      <c r="A414" s="101" t="s">
        <v>61</v>
      </c>
      <c r="B414" s="101"/>
      <c r="C414" s="101"/>
      <c r="D414" s="101"/>
      <c r="E414" s="101"/>
      <c r="F414" s="101"/>
      <c r="G414" s="101"/>
    </row>
    <row r="415" spans="1:7" ht="27" customHeight="1" x14ac:dyDescent="0.2">
      <c r="A415" s="120" t="s">
        <v>89</v>
      </c>
      <c r="B415" s="120"/>
      <c r="C415" s="120"/>
      <c r="D415" s="120"/>
      <c r="E415" s="120"/>
      <c r="F415" s="120"/>
      <c r="G415" s="120"/>
    </row>
    <row r="416" spans="1:7" x14ac:dyDescent="0.2">
      <c r="A416" s="102"/>
      <c r="B416" s="102"/>
      <c r="C416" s="102"/>
      <c r="D416" s="102"/>
      <c r="E416" s="102"/>
      <c r="F416" s="102"/>
      <c r="G416" s="102"/>
    </row>
    <row r="417" spans="1:7" x14ac:dyDescent="0.2">
      <c r="A417" s="101" t="s">
        <v>62</v>
      </c>
      <c r="B417" s="101"/>
      <c r="C417" s="101"/>
      <c r="D417" s="101"/>
      <c r="E417" s="101"/>
      <c r="F417" s="101"/>
      <c r="G417" s="101"/>
    </row>
    <row r="418" spans="1:7" x14ac:dyDescent="0.2">
      <c r="A418" s="102" t="s">
        <v>90</v>
      </c>
      <c r="B418" s="102"/>
      <c r="C418" s="102"/>
      <c r="D418" s="102"/>
      <c r="E418" s="102"/>
      <c r="F418" s="102"/>
      <c r="G418" s="102"/>
    </row>
    <row r="419" spans="1:7" x14ac:dyDescent="0.2">
      <c r="A419" s="102"/>
      <c r="B419" s="102"/>
      <c r="C419" s="102"/>
      <c r="D419" s="102"/>
      <c r="E419" s="102"/>
      <c r="F419" s="102"/>
      <c r="G419" s="102"/>
    </row>
    <row r="420" spans="1:7" x14ac:dyDescent="0.2">
      <c r="A420" s="102" t="s">
        <v>84</v>
      </c>
      <c r="B420" s="102"/>
      <c r="C420" s="102"/>
      <c r="D420" s="102"/>
      <c r="E420" s="102"/>
      <c r="F420" s="102"/>
      <c r="G420" s="102"/>
    </row>
    <row r="421" spans="1:7" x14ac:dyDescent="0.2">
      <c r="A421" s="102" t="s">
        <v>85</v>
      </c>
      <c r="B421" s="102"/>
      <c r="C421" s="102"/>
      <c r="D421" s="102"/>
      <c r="E421" s="102"/>
      <c r="F421" s="102"/>
      <c r="G421" s="102"/>
    </row>
    <row r="422" spans="1:7" x14ac:dyDescent="0.2">
      <c r="A422" s="102" t="s">
        <v>86</v>
      </c>
      <c r="B422" s="102"/>
      <c r="C422" s="102"/>
      <c r="D422" s="102"/>
      <c r="E422" s="102"/>
      <c r="F422" s="102"/>
      <c r="G422" s="102"/>
    </row>
    <row r="423" spans="1:7" x14ac:dyDescent="0.2">
      <c r="A423" s="36"/>
      <c r="B423" s="36"/>
      <c r="C423" s="35"/>
      <c r="D423" s="35"/>
      <c r="E423" s="35"/>
      <c r="F423" s="35"/>
      <c r="G423" s="35"/>
    </row>
  </sheetData>
  <mergeCells count="13">
    <mergeCell ref="A2:G2"/>
    <mergeCell ref="A3:G3"/>
    <mergeCell ref="A6:G6"/>
    <mergeCell ref="A27:G27"/>
    <mergeCell ref="A91:G91"/>
    <mergeCell ref="A63:G63"/>
    <mergeCell ref="A61:G61"/>
    <mergeCell ref="A58:G58"/>
    <mergeCell ref="A415:G415"/>
    <mergeCell ref="A396:G396"/>
    <mergeCell ref="A113:G113"/>
    <mergeCell ref="A162:G162"/>
    <mergeCell ref="A311:G311"/>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37" max="16383" man="1"/>
    <brk id="310" max="6" man="1"/>
    <brk id="395"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2018-04-30T06:00:00+00:00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C1375222-7374-4041-9C37-A62C26B9A2A4}"/>
</file>

<file path=customXml/itemProps2.xml><?xml version="1.0" encoding="utf-8"?>
<ds:datastoreItem xmlns:ds="http://schemas.openxmlformats.org/officeDocument/2006/customXml" ds:itemID="{934C2665-E8FF-4167-8839-32D501D8E25D}"/>
</file>

<file path=customXml/itemProps3.xml><?xml version="1.0" encoding="utf-8"?>
<ds:datastoreItem xmlns:ds="http://schemas.openxmlformats.org/officeDocument/2006/customXml" ds:itemID="{F6487B23-76A7-49DB-90FF-1842FC7535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2018-04-30T06:19:15Z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