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Sheet1!$A$1:$G$431</definedName>
  </definedNames>
  <calcPr calcId="145621" iterateDelta="1" calcOnSave="0"/>
</workbook>
</file>

<file path=xl/calcChain.xml><?xml version="1.0" encoding="utf-8"?>
<calcChain xmlns="http://schemas.openxmlformats.org/spreadsheetml/2006/main">
  <c r="C317" i="1" l="1"/>
  <c r="B317" i="1"/>
  <c r="D316" i="1"/>
  <c r="D315" i="1"/>
  <c r="D314" i="1"/>
  <c r="D313" i="1"/>
  <c r="D312" i="1"/>
  <c r="D311" i="1"/>
  <c r="D310" i="1"/>
  <c r="D309" i="1"/>
  <c r="D308" i="1"/>
  <c r="F279" i="1"/>
  <c r="E279" i="1"/>
  <c r="C279" i="1"/>
  <c r="B279" i="1"/>
  <c r="G278" i="1"/>
  <c r="D278" i="1"/>
  <c r="G277" i="1"/>
  <c r="D277" i="1"/>
  <c r="G276" i="1"/>
  <c r="D276" i="1"/>
  <c r="G275" i="1"/>
  <c r="D275" i="1"/>
  <c r="G274" i="1"/>
  <c r="D274" i="1"/>
  <c r="G273" i="1"/>
  <c r="D273" i="1"/>
  <c r="G272" i="1"/>
  <c r="D272" i="1"/>
  <c r="G271" i="1"/>
  <c r="D271" i="1"/>
  <c r="G270" i="1"/>
  <c r="D270" i="1"/>
  <c r="F241" i="1"/>
  <c r="E241" i="1"/>
  <c r="C241" i="1"/>
  <c r="B241" i="1"/>
  <c r="G240" i="1"/>
  <c r="D240" i="1"/>
  <c r="G239" i="1"/>
  <c r="D239" i="1"/>
  <c r="G238" i="1"/>
  <c r="D238" i="1"/>
  <c r="G237" i="1"/>
  <c r="D237" i="1"/>
  <c r="G236" i="1"/>
  <c r="D236" i="1"/>
  <c r="G235" i="1"/>
  <c r="D235" i="1"/>
  <c r="G234" i="1"/>
  <c r="D234" i="1"/>
  <c r="G233" i="1"/>
  <c r="D233" i="1"/>
  <c r="G232" i="1"/>
  <c r="D232" i="1"/>
  <c r="F203" i="1"/>
  <c r="E203" i="1"/>
  <c r="C203" i="1"/>
  <c r="B203" i="1"/>
  <c r="G202" i="1"/>
  <c r="D202" i="1"/>
  <c r="G201" i="1"/>
  <c r="D201" i="1"/>
  <c r="G200" i="1"/>
  <c r="D200" i="1"/>
  <c r="G199" i="1"/>
  <c r="D199" i="1"/>
  <c r="G198" i="1"/>
  <c r="D198" i="1"/>
  <c r="G197" i="1"/>
  <c r="D197" i="1"/>
  <c r="G196" i="1"/>
  <c r="D196" i="1"/>
  <c r="G195" i="1"/>
  <c r="D195" i="1"/>
  <c r="G194" i="1"/>
  <c r="D194" i="1"/>
  <c r="C305" i="1"/>
  <c r="B305" i="1"/>
  <c r="D304" i="1"/>
  <c r="D303" i="1"/>
  <c r="D302" i="1"/>
  <c r="D301" i="1"/>
  <c r="D300" i="1"/>
  <c r="D299" i="1"/>
  <c r="D298" i="1"/>
  <c r="D297" i="1"/>
  <c r="D296" i="1"/>
  <c r="D295" i="1"/>
  <c r="D294" i="1"/>
  <c r="D293" i="1"/>
  <c r="D292" i="1"/>
  <c r="D291" i="1"/>
  <c r="D290" i="1"/>
  <c r="D289" i="1"/>
  <c r="D288" i="1"/>
  <c r="D287" i="1"/>
  <c r="D286" i="1"/>
  <c r="D285" i="1"/>
  <c r="D284" i="1"/>
  <c r="D283" i="1"/>
  <c r="D282" i="1"/>
  <c r="F267" i="1"/>
  <c r="E267" i="1"/>
  <c r="C267" i="1"/>
  <c r="B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F229" i="1"/>
  <c r="E229" i="1"/>
  <c r="C229" i="1"/>
  <c r="B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F191" i="1"/>
  <c r="E191" i="1"/>
  <c r="C191" i="1"/>
  <c r="B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16" i="1" l="1"/>
  <c r="G417" i="1"/>
  <c r="G418" i="1"/>
  <c r="D419" i="1"/>
  <c r="D418" i="1"/>
  <c r="D417" i="1"/>
  <c r="D416" i="1"/>
  <c r="G412" i="1"/>
  <c r="G411" i="1"/>
  <c r="G410" i="1"/>
  <c r="D411" i="1"/>
  <c r="D412" i="1"/>
  <c r="D413" i="1"/>
  <c r="D410" i="1"/>
  <c r="D399" i="1"/>
  <c r="D398" i="1"/>
  <c r="G379" i="1"/>
  <c r="D379" i="1"/>
  <c r="G378" i="1"/>
  <c r="D378" i="1"/>
  <c r="G359" i="1"/>
  <c r="D359" i="1"/>
  <c r="G358" i="1"/>
  <c r="D358" i="1"/>
  <c r="G340" i="1"/>
  <c r="D340" i="1"/>
  <c r="G336" i="1"/>
  <c r="D336" i="1"/>
  <c r="D390" i="1"/>
  <c r="D389" i="1"/>
  <c r="G370" i="1"/>
  <c r="D370" i="1"/>
  <c r="G369" i="1"/>
  <c r="D369" i="1"/>
  <c r="G350" i="1"/>
  <c r="D350" i="1"/>
  <c r="G349" i="1"/>
  <c r="D349" i="1"/>
  <c r="G331" i="1"/>
  <c r="D331" i="1"/>
  <c r="F333" i="1"/>
  <c r="E333" i="1"/>
  <c r="C333" i="1"/>
  <c r="B333" i="1"/>
  <c r="G325" i="1"/>
  <c r="D325" i="1"/>
  <c r="F127" i="1" l="1"/>
  <c r="E127" i="1"/>
  <c r="C127" i="1"/>
  <c r="B127" i="1"/>
  <c r="B138" i="1"/>
  <c r="C138" i="1"/>
  <c r="E138" i="1"/>
  <c r="F138" i="1"/>
  <c r="E149" i="1"/>
  <c r="F149" i="1"/>
  <c r="C149" i="1"/>
  <c r="B149" i="1"/>
  <c r="C160" i="1"/>
  <c r="B160" i="1"/>
  <c r="C402" i="1"/>
  <c r="B402" i="1"/>
  <c r="C393" i="1"/>
  <c r="B393" i="1"/>
  <c r="B382" i="1"/>
  <c r="C382" i="1"/>
  <c r="E382" i="1"/>
  <c r="F382" i="1"/>
  <c r="F373" i="1"/>
  <c r="E373" i="1"/>
  <c r="C373" i="1"/>
  <c r="B373" i="1"/>
  <c r="F362" i="1"/>
  <c r="E362" i="1"/>
  <c r="C362" i="1"/>
  <c r="B362" i="1"/>
  <c r="F353" i="1"/>
  <c r="E353" i="1"/>
  <c r="C353" i="1"/>
  <c r="B353" i="1"/>
  <c r="F342" i="1"/>
  <c r="E342" i="1"/>
  <c r="C342" i="1"/>
  <c r="B342" i="1"/>
  <c r="G381" i="1"/>
  <c r="G380" i="1"/>
  <c r="G377" i="1"/>
  <c r="G376" i="1"/>
  <c r="G372" i="1"/>
  <c r="G371" i="1"/>
  <c r="G368" i="1"/>
  <c r="G367" i="1"/>
  <c r="G366" i="1"/>
  <c r="G365" i="1"/>
  <c r="G361" i="1"/>
  <c r="G360" i="1"/>
  <c r="G357" i="1"/>
  <c r="G356" i="1"/>
  <c r="G352" i="1"/>
  <c r="G351" i="1"/>
  <c r="G348" i="1"/>
  <c r="G347" i="1"/>
  <c r="G346" i="1"/>
  <c r="G345" i="1"/>
  <c r="G341" i="1"/>
  <c r="G339" i="1"/>
  <c r="G338" i="1"/>
  <c r="G337" i="1"/>
  <c r="G333" i="1"/>
  <c r="G332" i="1"/>
  <c r="G330" i="1"/>
  <c r="G329" i="1"/>
  <c r="G328" i="1"/>
  <c r="G327" i="1"/>
  <c r="G326"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401" i="1"/>
  <c r="D400" i="1"/>
  <c r="D397" i="1"/>
  <c r="D396" i="1"/>
  <c r="D392" i="1"/>
  <c r="D391" i="1"/>
  <c r="D388" i="1"/>
  <c r="D387" i="1"/>
  <c r="D386" i="1"/>
  <c r="D385" i="1"/>
  <c r="D380" i="1"/>
  <c r="D360" i="1"/>
  <c r="D371" i="1"/>
  <c r="D368" i="1"/>
  <c r="D351" i="1"/>
  <c r="D348" i="1"/>
  <c r="D381" i="1"/>
  <c r="D377" i="1"/>
  <c r="D376" i="1"/>
  <c r="D372" i="1"/>
  <c r="D367" i="1"/>
  <c r="D366" i="1"/>
  <c r="D365" i="1"/>
  <c r="D361" i="1"/>
  <c r="D357" i="1"/>
  <c r="D356" i="1"/>
  <c r="D352" i="1"/>
  <c r="D347" i="1"/>
  <c r="D346" i="1"/>
  <c r="D345" i="1"/>
  <c r="D330" i="1"/>
  <c r="D337" i="1"/>
  <c r="D338" i="1"/>
  <c r="D339" i="1"/>
  <c r="D341" i="1"/>
  <c r="D332" i="1"/>
  <c r="D329" i="1"/>
  <c r="D328" i="1"/>
  <c r="D327" i="1"/>
  <c r="D326"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77" i="1" l="1"/>
  <c r="G382" i="1"/>
  <c r="G88" i="1"/>
  <c r="G71" i="1"/>
  <c r="D77" i="1"/>
  <c r="G353" i="1"/>
  <c r="G373" i="1"/>
  <c r="G138" i="1"/>
  <c r="G362" i="1"/>
  <c r="D88" i="1"/>
  <c r="G122" i="1"/>
  <c r="G133" i="1"/>
  <c r="G191" i="1"/>
  <c r="G203" i="1"/>
  <c r="G229" i="1"/>
  <c r="G241" i="1"/>
  <c r="G267" i="1"/>
  <c r="G279" i="1"/>
  <c r="G87" i="1"/>
  <c r="G86" i="1"/>
  <c r="G83" i="1"/>
  <c r="G144" i="1"/>
  <c r="D83" i="1"/>
  <c r="D71" i="1"/>
  <c r="D86" i="1"/>
  <c r="E89" i="1"/>
  <c r="G89" i="1" s="1"/>
  <c r="G127" i="1"/>
  <c r="G342" i="1"/>
  <c r="D87" i="1"/>
  <c r="D89" i="1"/>
  <c r="D317" i="1"/>
  <c r="D402" i="1"/>
  <c r="D393" i="1"/>
  <c r="D160" i="1"/>
  <c r="D382" i="1"/>
  <c r="D373" i="1"/>
  <c r="D353" i="1"/>
  <c r="D122" i="1"/>
  <c r="D149" i="1"/>
  <c r="D155" i="1"/>
  <c r="D203" i="1"/>
  <c r="D229" i="1"/>
  <c r="D241" i="1"/>
  <c r="D267" i="1"/>
  <c r="D279" i="1"/>
  <c r="D305" i="1"/>
  <c r="D342" i="1"/>
  <c r="D127" i="1"/>
  <c r="D133" i="1"/>
  <c r="D144" i="1"/>
  <c r="D191" i="1"/>
  <c r="D333" i="1"/>
  <c r="D362" i="1"/>
  <c r="D138" i="1"/>
</calcChain>
</file>

<file path=xl/sharedStrings.xml><?xml version="1.0" encoding="utf-8"?>
<sst xmlns="http://schemas.openxmlformats.org/spreadsheetml/2006/main" count="524" uniqueCount="140">
  <si>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</si>
  <si>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</si>
  <si>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</si>
  <si>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</si>
  <si>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</si>
  <si>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</si>
  <si>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</si>
  <si>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</si>
  <si>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</si>
  <si>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</si>
  <si>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</si>
  <si>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</si>
  <si>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</si>
  <si>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</si>
  <si>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</si>
  <si>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</si>
  <si>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</si>
  <si>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</si>
  <si>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</si>
  <si>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</si>
  <si>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</si>
  <si>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</si>
  <si>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</si>
  <si>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</si>
  <si>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</si>
  <si>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</si>
  <si>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</si>
  <si>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</si>
  <si>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</si>
  <si>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</si>
  <si>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</si>
  <si>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</si>
  <si>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</si>
  <si>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</si>
  <si>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</si>
  <si>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</si>
  <si>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</si>
  <si>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</si>
  <si>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</si>
  <si>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</si>
  <si>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</si>
  <si>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</si>
  <si>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</si>
  <si>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</si>
  <si>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</si>
  <si>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</si>
  <si>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</si>
  <si>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</si>
  <si>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</si>
  <si>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</si>
  <si>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</si>
  <si>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</si>
  <si>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</si>
  <si>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</si>
  <si>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</si>
  <si>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</si>
  <si>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</si>
  <si>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</si>
  <si>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</si>
  <si>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</si>
  <si>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</si>
  <si>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</si>
  <si>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</si>
  <si>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</si>
  <si>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</si>
  <si>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</si>
  <si>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</si>
  <si>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</si>
  <si>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</si>
  <si>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</si>
  <si>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</si>
  <si>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</si>
  <si>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</si>
  <si>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</si>
  <si>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</si>
  <si>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</si>
  <si>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</si>
  <si>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</si>
  <si>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</si>
  <si>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</si>
  <si>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</si>
  <si>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</si>
  <si>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</si>
  <si>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</si>
  <si>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</si>
  <si>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</si>
  <si>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</si>
  <si>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</si>
  <si>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</si>
  <si>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</si>
  <si>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</si>
  <si>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</si>
  <si>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</si>
  <si>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</si>
  <si>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</si>
  <si>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</si>
  <si>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</si>
  <si>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</si>
  <si>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</si>
  <si>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</si>
  <si>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</si>
  <si>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</si>
  <si>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</si>
  <si>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</si>
  <si>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</si>
  <si>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</si>
  <si>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</si>
  <si>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</si>
  <si>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</si>
  <si>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</si>
  <si>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</si>
  <si>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22 June 2018</t>
  </si>
  <si>
    <t>22.06.2018</t>
  </si>
  <si>
    <t>23.06.2017</t>
  </si>
  <si>
    <t>Andyday Cr/r Cnh</t>
  </si>
  <si>
    <t>Any Day Expiry Daad Aud</t>
  </si>
  <si>
    <t>Any Day Expiry Daeu Eur</t>
  </si>
  <si>
    <t>Any Day Expiry Dagb Gbp</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</si>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</sst>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1" fontId="56"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alignment horizontal="right"/>
    </xf>
    <xf numFmtId="170" fontId="13" fillId="3" borderId="0" xfId="4" applyNumberFormat="1" applyFont="1" applyFill="1" applyBorder="1" applyAlignment="1"/>
    <xf numFmtId="170" fontId="66" fillId="3" borderId="0" xfId="4" applyNumberFormat="1" applyFont="1" applyFill="1" applyBorder="1" applyAlignment="1"/>
    <xf numFmtId="168" fontId="66" fillId="3" borderId="0" xfId="4" applyNumberFormat="1" applyFont="1" applyFill="1" applyBorder="1" applyAlignment="1">
      <alignment horizontal="right"/>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31"/>
  <sheetViews>
    <sheetView tabSelected="1" topLeftCell="A261"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9" t="s">
        <v>110</v>
      </c>
      <c r="B2" s="129"/>
      <c r="C2" s="129"/>
      <c r="D2" s="129"/>
      <c r="E2" s="129"/>
      <c r="F2" s="129"/>
      <c r="G2" s="129"/>
    </row>
    <row r="3" spans="1:7" ht="15" x14ac:dyDescent="0.2">
      <c r="A3" s="130" t="s">
        <v>111</v>
      </c>
      <c r="B3" s="130"/>
      <c r="C3" s="130"/>
      <c r="D3" s="130"/>
      <c r="E3" s="130"/>
      <c r="F3" s="130"/>
      <c r="G3" s="130"/>
    </row>
    <row r="4" spans="1:7" x14ac:dyDescent="0.2">
      <c r="B4" s="20"/>
      <c r="C4" s="20"/>
      <c r="D4" s="20"/>
      <c r="E4" s="20"/>
      <c r="G4" s="19"/>
    </row>
    <row r="5" spans="1:7" x14ac:dyDescent="0.2">
      <c r="A5" s="20"/>
      <c r="B5" s="18"/>
      <c r="C5" s="18"/>
      <c r="D5" s="18"/>
      <c r="E5" s="20"/>
      <c r="F5" s="20"/>
      <c r="G5" s="20"/>
    </row>
    <row r="6" spans="1:7" ht="15.75" x14ac:dyDescent="0.25">
      <c r="A6" s="131" t="s">
        <v>69</v>
      </c>
      <c r="B6" s="131"/>
      <c r="C6" s="131"/>
      <c r="D6" s="131"/>
      <c r="E6" s="131"/>
      <c r="F6" s="131"/>
      <c r="G6" s="131"/>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20">
        <v>2018</v>
      </c>
      <c r="F10" s="120">
        <v>2017</v>
      </c>
      <c r="G10" s="29" t="s">
        <v>7</v>
      </c>
    </row>
    <row r="11" spans="1:7" s="16" customFormat="1" ht="12" x14ac:dyDescent="0.2">
      <c r="A11" s="67" t="s">
        <v>8</v>
      </c>
      <c r="B11" s="70">
        <v>1317895</v>
      </c>
      <c r="C11" s="70">
        <v>1465697</v>
      </c>
      <c r="D11" s="104">
        <f>IFERROR(((B11/C11)-1)*100,IF(B11+C11&lt;&gt;0,100,0))</f>
        <v>-10.084076040272993</v>
      </c>
      <c r="E11" s="70">
        <v>32373703</v>
      </c>
      <c r="F11" s="70">
        <v>34270490</v>
      </c>
      <c r="G11" s="104">
        <f>IFERROR(((E11/F11)-1)*100,IF(E11+F11&lt;&gt;0,100,0))</f>
        <v>-5.5347530776478582</v>
      </c>
    </row>
    <row r="12" spans="1:7" s="16" customFormat="1" ht="12" x14ac:dyDescent="0.2">
      <c r="A12" s="67" t="s">
        <v>9</v>
      </c>
      <c r="B12" s="70">
        <v>3012274.6140000001</v>
      </c>
      <c r="C12" s="70">
        <v>1485045.493</v>
      </c>
      <c r="D12" s="104">
        <f>IFERROR(((B12/C12)-1)*100,IF(B12+C12&lt;&gt;0,100,0))</f>
        <v>102.84056132952419</v>
      </c>
      <c r="E12" s="70">
        <v>42688577.517999999</v>
      </c>
      <c r="F12" s="70">
        <v>38442391.376999997</v>
      </c>
      <c r="G12" s="104">
        <f>IFERROR(((E12/F12)-1)*100,IF(E12+F12&lt;&gt;0,100,0))</f>
        <v>11.0455827249615</v>
      </c>
    </row>
    <row r="13" spans="1:7" s="16" customFormat="1" ht="12" x14ac:dyDescent="0.2">
      <c r="A13" s="67" t="s">
        <v>10</v>
      </c>
      <c r="B13" s="70">
        <v>133196859.813374</v>
      </c>
      <c r="C13" s="70">
        <v>94987470.181463793</v>
      </c>
      <c r="D13" s="104">
        <f>IFERROR(((B13/C13)-1)*100,IF(B13+C13&lt;&gt;0,100,0))</f>
        <v>40.225715622192169</v>
      </c>
      <c r="E13" s="70">
        <v>2819630667.5766101</v>
      </c>
      <c r="F13" s="70">
        <v>2515706196.2038102</v>
      </c>
      <c r="G13" s="104">
        <f>IFERROR(((E13/F13)-1)*100,IF(E13+F13&lt;&gt;0,100,0))</f>
        <v>12.081079731465483</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1212</v>
      </c>
      <c r="C16" s="70">
        <v>954</v>
      </c>
      <c r="D16" s="104">
        <f>IFERROR(((B16/C16)-1)*100,IF(B16+C16&lt;&gt;0,100,0))</f>
        <v>27.044025157232699</v>
      </c>
      <c r="E16" s="70">
        <v>36923</v>
      </c>
      <c r="F16" s="70">
        <v>18489</v>
      </c>
      <c r="G16" s="104">
        <f>IFERROR(((E16/F16)-1)*100,IF(E16+F16&lt;&gt;0,100,0))</f>
        <v>99.702525826166905</v>
      </c>
    </row>
    <row r="17" spans="1:7" s="16" customFormat="1" ht="12" x14ac:dyDescent="0.2">
      <c r="A17" s="67" t="s">
        <v>9</v>
      </c>
      <c r="B17" s="70">
        <v>176189.67</v>
      </c>
      <c r="C17" s="70">
        <v>134798.81299999999</v>
      </c>
      <c r="D17" s="104">
        <f>IFERROR(((B17/C17)-1)*100,IF(B17+C17&lt;&gt;0,100,0))</f>
        <v>30.705653914029661</v>
      </c>
      <c r="E17" s="70">
        <v>4549231.7230000002</v>
      </c>
      <c r="F17" s="70">
        <v>3634592.7889999999</v>
      </c>
      <c r="G17" s="104">
        <f>IFERROR(((E17/F17)-1)*100,IF(E17+F17&lt;&gt;0,100,0))</f>
        <v>25.164825527859168</v>
      </c>
    </row>
    <row r="18" spans="1:7" s="16" customFormat="1" ht="12" x14ac:dyDescent="0.2">
      <c r="A18" s="67" t="s">
        <v>10</v>
      </c>
      <c r="B18" s="70">
        <v>8542053.2415943593</v>
      </c>
      <c r="C18" s="70">
        <v>3741294.0454688901</v>
      </c>
      <c r="D18" s="104">
        <f>IFERROR(((B18/C18)-1)*100,IF(B18+C18&lt;&gt;0,100,0))</f>
        <v>128.31814708442138</v>
      </c>
      <c r="E18" s="70">
        <v>206595851.721751</v>
      </c>
      <c r="F18" s="70">
        <v>167951053.17203</v>
      </c>
      <c r="G18" s="104">
        <f>IFERROR(((E18/F18)-1)*100,IF(E18+F18&lt;&gt;0,100,0))</f>
        <v>23.009560118767247</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20">
        <v>2018</v>
      </c>
      <c r="F23" s="120">
        <v>2017</v>
      </c>
      <c r="G23" s="29" t="s">
        <v>13</v>
      </c>
    </row>
    <row r="24" spans="1:7" s="16" customFormat="1" ht="12" x14ac:dyDescent="0.2">
      <c r="A24" s="67" t="s">
        <v>14</v>
      </c>
      <c r="B24" s="69">
        <v>18295281.49481</v>
      </c>
      <c r="C24" s="69">
        <v>16868623.918129999</v>
      </c>
      <c r="D24" s="68">
        <f>B24-C24</f>
        <v>1426657.5766800009</v>
      </c>
      <c r="E24" s="70">
        <v>584503089.47788</v>
      </c>
      <c r="F24" s="70">
        <v>424407651.03574002</v>
      </c>
      <c r="G24" s="68">
        <f>E24-F24</f>
        <v>160095438.44213998</v>
      </c>
    </row>
    <row r="25" spans="1:7" s="16" customFormat="1" ht="12" x14ac:dyDescent="0.2">
      <c r="A25" s="71" t="s">
        <v>15</v>
      </c>
      <c r="B25" s="69">
        <v>20349779.514049999</v>
      </c>
      <c r="C25" s="69">
        <v>16117323.111679999</v>
      </c>
      <c r="D25" s="68">
        <f>B25-C25</f>
        <v>4232456.4023700003</v>
      </c>
      <c r="E25" s="70">
        <v>578101171.91656005</v>
      </c>
      <c r="F25" s="70">
        <v>501142924.40973997</v>
      </c>
      <c r="G25" s="68">
        <f>E25-F25</f>
        <v>76958247.506820083</v>
      </c>
    </row>
    <row r="26" spans="1:7" s="28" customFormat="1" ht="12" x14ac:dyDescent="0.2">
      <c r="A26" s="72" t="s">
        <v>16</v>
      </c>
      <c r="B26" s="73">
        <f>B24-B25</f>
        <v>-2054498.0192399994</v>
      </c>
      <c r="C26" s="73">
        <f>C24-C25</f>
        <v>751300.80645000003</v>
      </c>
      <c r="D26" s="73"/>
      <c r="E26" s="73">
        <f>E24-E25</f>
        <v>6401917.5613199472</v>
      </c>
      <c r="F26" s="73">
        <f>F24-F25</f>
        <v>-76735273.373999953</v>
      </c>
      <c r="G26" s="74"/>
    </row>
    <row r="27" spans="1:7" s="11" customFormat="1" x14ac:dyDescent="0.2">
      <c r="A27" s="132" t="s">
        <v>67</v>
      </c>
      <c r="B27" s="132"/>
      <c r="C27" s="132"/>
      <c r="D27" s="132"/>
      <c r="E27" s="132"/>
      <c r="F27" s="132"/>
      <c r="G27" s="132"/>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21">
        <v>56856.662650270002</v>
      </c>
      <c r="C33" s="121">
        <v>51503.516267890001</v>
      </c>
      <c r="D33" s="104">
        <f t="shared" ref="D33:D42" si="0">IFERROR(((B33/C33)-1)*100,IF(B33+C33&lt;&gt;0,100,0))</f>
        <v>10.393749340406554</v>
      </c>
      <c r="E33" s="67"/>
      <c r="F33" s="121">
        <v>57660.5</v>
      </c>
      <c r="G33" s="121">
        <v>56141.15</v>
      </c>
    </row>
    <row r="34" spans="1:7" s="16" customFormat="1" ht="12" x14ac:dyDescent="0.2">
      <c r="A34" s="67" t="s">
        <v>23</v>
      </c>
      <c r="B34" s="121">
        <v>71538.569028190002</v>
      </c>
      <c r="C34" s="121">
        <v>70411.242835939993</v>
      </c>
      <c r="D34" s="104">
        <f t="shared" si="0"/>
        <v>1.6010599257233693</v>
      </c>
      <c r="E34" s="67"/>
      <c r="F34" s="121">
        <v>72693.070000000007</v>
      </c>
      <c r="G34" s="121">
        <v>70609.490000000005</v>
      </c>
    </row>
    <row r="35" spans="1:7" s="16" customFormat="1" ht="12" x14ac:dyDescent="0.2">
      <c r="A35" s="67" t="s">
        <v>24</v>
      </c>
      <c r="B35" s="121">
        <v>56369.836744630004</v>
      </c>
      <c r="C35" s="121">
        <v>58167.736254969997</v>
      </c>
      <c r="D35" s="104">
        <f t="shared" si="0"/>
        <v>-3.0908878806270801</v>
      </c>
      <c r="E35" s="67"/>
      <c r="F35" s="121">
        <v>57727.4</v>
      </c>
      <c r="G35" s="121">
        <v>56249.62</v>
      </c>
    </row>
    <row r="36" spans="1:7" s="16" customFormat="1" ht="12" x14ac:dyDescent="0.2">
      <c r="A36" s="67" t="s">
        <v>25</v>
      </c>
      <c r="B36" s="121">
        <v>50623.103521470002</v>
      </c>
      <c r="C36" s="121">
        <v>45358.66482577</v>
      </c>
      <c r="D36" s="104">
        <f t="shared" si="0"/>
        <v>11.606247044355399</v>
      </c>
      <c r="E36" s="67"/>
      <c r="F36" s="121">
        <v>51327.7</v>
      </c>
      <c r="G36" s="121">
        <v>49894.57</v>
      </c>
    </row>
    <row r="37" spans="1:7" s="16" customFormat="1" ht="12" x14ac:dyDescent="0.2">
      <c r="A37" s="67" t="s">
        <v>83</v>
      </c>
      <c r="B37" s="121">
        <v>40551.24708963</v>
      </c>
      <c r="C37" s="121">
        <v>29349.616070749998</v>
      </c>
      <c r="D37" s="104">
        <f t="shared" si="0"/>
        <v>38.166192674811896</v>
      </c>
      <c r="E37" s="67"/>
      <c r="F37" s="121">
        <v>41463.160000000003</v>
      </c>
      <c r="G37" s="121">
        <v>40190.129999999997</v>
      </c>
    </row>
    <row r="38" spans="1:7" s="16" customFormat="1" ht="12" x14ac:dyDescent="0.2">
      <c r="A38" s="67" t="s">
        <v>26</v>
      </c>
      <c r="B38" s="121">
        <v>74396.093202639997</v>
      </c>
      <c r="C38" s="121">
        <v>71196.461812509995</v>
      </c>
      <c r="D38" s="104">
        <f t="shared" si="0"/>
        <v>4.4940876395739515</v>
      </c>
      <c r="E38" s="67"/>
      <c r="F38" s="121">
        <v>75394.47</v>
      </c>
      <c r="G38" s="121">
        <v>73116.22</v>
      </c>
    </row>
    <row r="39" spans="1:7" s="16" customFormat="1" ht="12" x14ac:dyDescent="0.2">
      <c r="A39" s="67" t="s">
        <v>27</v>
      </c>
      <c r="B39" s="121">
        <v>16150.859255740001</v>
      </c>
      <c r="C39" s="121">
        <v>14430.14994205</v>
      </c>
      <c r="D39" s="104">
        <f t="shared" si="0"/>
        <v>11.924403561987873</v>
      </c>
      <c r="E39" s="67"/>
      <c r="F39" s="121">
        <v>16324.34</v>
      </c>
      <c r="G39" s="121">
        <v>15579.6</v>
      </c>
    </row>
    <row r="40" spans="1:7" s="16" customFormat="1" ht="12" x14ac:dyDescent="0.2">
      <c r="A40" s="67" t="s">
        <v>28</v>
      </c>
      <c r="B40" s="121">
        <v>77572.985445779996</v>
      </c>
      <c r="C40" s="121">
        <v>73713.629021479996</v>
      </c>
      <c r="D40" s="104">
        <f t="shared" si="0"/>
        <v>5.235607682773824</v>
      </c>
      <c r="E40" s="67"/>
      <c r="F40" s="121">
        <v>78562.91</v>
      </c>
      <c r="G40" s="121">
        <v>75950.929999999993</v>
      </c>
    </row>
    <row r="41" spans="1:7" s="16" customFormat="1" ht="12" x14ac:dyDescent="0.2">
      <c r="A41" s="67" t="s">
        <v>29</v>
      </c>
      <c r="B41" s="121">
        <v>1066.5810591699999</v>
      </c>
      <c r="C41" s="121">
        <v>1277.2301149699999</v>
      </c>
      <c r="D41" s="104">
        <f t="shared" si="0"/>
        <v>-16.492647122163095</v>
      </c>
      <c r="E41" s="67"/>
      <c r="F41" s="121">
        <v>1087.6600000000001</v>
      </c>
      <c r="G41" s="121">
        <v>1042.03</v>
      </c>
    </row>
    <row r="42" spans="1:7" s="16" customFormat="1" ht="12" x14ac:dyDescent="0.2">
      <c r="A42" s="67" t="s">
        <v>82</v>
      </c>
      <c r="B42" s="121">
        <v>1007.57194914</v>
      </c>
      <c r="C42" s="121">
        <v>1219.9980640900001</v>
      </c>
      <c r="D42" s="104">
        <f t="shared" si="0"/>
        <v>-17.412004264814087</v>
      </c>
      <c r="E42" s="67"/>
      <c r="F42" s="121">
        <v>1014.98</v>
      </c>
      <c r="G42" s="121">
        <v>990.6</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22">
        <v>14642.965968820799</v>
      </c>
      <c r="D48" s="75"/>
      <c r="E48" s="122">
        <v>13605.2564786485</v>
      </c>
      <c r="F48" s="75"/>
      <c r="G48" s="104">
        <f>IFERROR(((C48/E48)-1)*100,IF(C48+E48&lt;&gt;0,100,0))</f>
        <v>7.6272688559810398</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23">
        <v>4212</v>
      </c>
      <c r="D54" s="78"/>
      <c r="E54" s="123">
        <v>1035929</v>
      </c>
      <c r="F54" s="123">
        <v>173761321.56</v>
      </c>
      <c r="G54" s="123">
        <v>14297446.631999999</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36" t="s">
        <v>87</v>
      </c>
      <c r="B58" s="137"/>
      <c r="C58" s="137"/>
      <c r="D58" s="137"/>
      <c r="E58" s="137"/>
      <c r="F58" s="137"/>
      <c r="G58" s="137"/>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35" t="s">
        <v>88</v>
      </c>
      <c r="B61" s="135"/>
      <c r="C61" s="135"/>
      <c r="D61" s="135"/>
      <c r="E61" s="135"/>
      <c r="F61" s="135"/>
      <c r="G61" s="135"/>
    </row>
    <row r="62" spans="1:7" x14ac:dyDescent="0.2">
      <c r="A62" s="61"/>
      <c r="B62" s="58"/>
      <c r="C62" s="58"/>
      <c r="D62" s="57"/>
      <c r="E62" s="58"/>
      <c r="F62" s="56"/>
      <c r="G62" s="56"/>
    </row>
    <row r="63" spans="1:7" s="33" customFormat="1" ht="15.75" x14ac:dyDescent="0.25">
      <c r="A63" s="134" t="s">
        <v>63</v>
      </c>
      <c r="B63" s="134"/>
      <c r="C63" s="134"/>
      <c r="D63" s="134"/>
      <c r="E63" s="134"/>
      <c r="F63" s="134"/>
      <c r="G63" s="134"/>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20">
        <v>2018</v>
      </c>
      <c r="F67" s="120">
        <v>2017</v>
      </c>
      <c r="G67" s="52" t="s">
        <v>7</v>
      </c>
    </row>
    <row r="68" spans="1:7" s="16" customFormat="1" ht="12" x14ac:dyDescent="0.2">
      <c r="A68" s="80" t="s">
        <v>53</v>
      </c>
      <c r="B68" s="70">
        <v>8099</v>
      </c>
      <c r="C68" s="69">
        <v>5145</v>
      </c>
      <c r="D68" s="104">
        <f>IFERROR(((B68/C68)-1)*100,IF(B68+C68&lt;&gt;0,100,0))</f>
        <v>57.414965986394549</v>
      </c>
      <c r="E68" s="69">
        <v>154951</v>
      </c>
      <c r="F68" s="69">
        <v>133797</v>
      </c>
      <c r="G68" s="104">
        <f>IFERROR(((E68/F68)-1)*100,IF(E68+F68&lt;&gt;0,100,0))</f>
        <v>15.810518920454131</v>
      </c>
    </row>
    <row r="69" spans="1:7" s="16" customFormat="1" ht="12" x14ac:dyDescent="0.2">
      <c r="A69" s="82" t="s">
        <v>54</v>
      </c>
      <c r="B69" s="70">
        <v>245127548.80199999</v>
      </c>
      <c r="C69" s="69">
        <v>164163001.15599999</v>
      </c>
      <c r="D69" s="104">
        <f>IFERROR(((B69/C69)-1)*100,IF(B69+C69&lt;&gt;0,100,0))</f>
        <v>49.319607387697182</v>
      </c>
      <c r="E69" s="69">
        <v>4775347789.7980003</v>
      </c>
      <c r="F69" s="69">
        <v>3418873358.8299999</v>
      </c>
      <c r="G69" s="104">
        <f>IFERROR(((E69/F69)-1)*100,IF(E69+F69&lt;&gt;0,100,0))</f>
        <v>39.676065434380718</v>
      </c>
    </row>
    <row r="70" spans="1:7" s="65" customFormat="1" ht="12" x14ac:dyDescent="0.2">
      <c r="A70" s="82" t="s">
        <v>55</v>
      </c>
      <c r="B70" s="70">
        <v>246553215.66385999</v>
      </c>
      <c r="C70" s="69">
        <v>167244295.05596</v>
      </c>
      <c r="D70" s="104">
        <f>IFERROR(((B70/C70)-1)*100,IF(B70+C70&lt;&gt;0,100,0))</f>
        <v>47.421002062499774</v>
      </c>
      <c r="E70" s="69">
        <v>4984415515.7706099</v>
      </c>
      <c r="F70" s="69">
        <v>3632710172.0081902</v>
      </c>
      <c r="G70" s="104">
        <f>IFERROR(((E70/F70)-1)*100,IF(E70+F70&lt;&gt;0,100,0))</f>
        <v>37.209281218688204</v>
      </c>
    </row>
    <row r="71" spans="1:7" s="16" customFormat="1" ht="12" x14ac:dyDescent="0.2">
      <c r="A71" s="82" t="s">
        <v>105</v>
      </c>
      <c r="B71" s="104">
        <f>IFERROR(B69/B68/1000,)</f>
        <v>30.266396938140506</v>
      </c>
      <c r="C71" s="104">
        <f>IFERROR(C69/C68/1000,)</f>
        <v>31.907288854421768</v>
      </c>
      <c r="D71" s="104">
        <f>IFERROR(((B71/C71)-1)*100,IF(B71+C71&lt;&gt;0,100,0))</f>
        <v>-5.1426867502528779</v>
      </c>
      <c r="E71" s="104">
        <f>IFERROR(E69/E68/1000,)</f>
        <v>30.818438021038912</v>
      </c>
      <c r="F71" s="104">
        <f>IFERROR(F69/F68/1000,)</f>
        <v>25.552690709283468</v>
      </c>
      <c r="G71" s="104">
        <f>IFERROR(((E71/F71)-1)*100,IF(E71+F71&lt;&gt;0,100,0))</f>
        <v>20.607408322139477</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3479</v>
      </c>
      <c r="C74" s="69">
        <v>3081</v>
      </c>
      <c r="D74" s="104">
        <f>IFERROR(((B74/C74)-1)*100,IF(B74+C74&lt;&gt;0,100,0))</f>
        <v>12.91788380395975</v>
      </c>
      <c r="E74" s="69">
        <v>73268</v>
      </c>
      <c r="F74" s="69">
        <v>71706</v>
      </c>
      <c r="G74" s="104">
        <f>IFERROR(((E74/F74)-1)*100,IF(E74+F74&lt;&gt;0,100,0))</f>
        <v>2.1783393300421228</v>
      </c>
    </row>
    <row r="75" spans="1:7" s="16" customFormat="1" ht="12" x14ac:dyDescent="0.2">
      <c r="A75" s="82" t="s">
        <v>54</v>
      </c>
      <c r="B75" s="70">
        <v>477510530.33600003</v>
      </c>
      <c r="C75" s="69">
        <v>387292393.60000002</v>
      </c>
      <c r="D75" s="104">
        <f>IFERROR(((B75/C75)-1)*100,IF(B75+C75&lt;&gt;0,100,0))</f>
        <v>23.294580070988523</v>
      </c>
      <c r="E75" s="69">
        <v>9421557404.1040001</v>
      </c>
      <c r="F75" s="69">
        <v>9152100264.5939999</v>
      </c>
      <c r="G75" s="104">
        <f>IFERROR(((E75/F75)-1)*100,IF(E75+F75&lt;&gt;0,100,0))</f>
        <v>2.9442109649129078</v>
      </c>
    </row>
    <row r="76" spans="1:7" s="16" customFormat="1" ht="12" x14ac:dyDescent="0.2">
      <c r="A76" s="82" t="s">
        <v>55</v>
      </c>
      <c r="B76" s="70">
        <v>459298355.76466</v>
      </c>
      <c r="C76" s="69">
        <v>374169389.97394001</v>
      </c>
      <c r="D76" s="104">
        <f>IFERROR(((B76/C76)-1)*100,IF(B76+C76&lt;&gt;0,100,0))</f>
        <v>22.75145109990131</v>
      </c>
      <c r="E76" s="69">
        <v>9484465991.3703194</v>
      </c>
      <c r="F76" s="69">
        <v>8953472662.7706699</v>
      </c>
      <c r="G76" s="104">
        <f>IFERROR(((E76/F76)-1)*100,IF(E76+F76&lt;&gt;0,100,0))</f>
        <v>5.9305852443998219</v>
      </c>
    </row>
    <row r="77" spans="1:7" s="16" customFormat="1" ht="12" x14ac:dyDescent="0.2">
      <c r="A77" s="82" t="s">
        <v>105</v>
      </c>
      <c r="B77" s="104">
        <f>IFERROR(B75/B74/1000,)</f>
        <v>137.25511076056338</v>
      </c>
      <c r="C77" s="104">
        <f>IFERROR(C75/C74/1000,)</f>
        <v>125.70347082116197</v>
      </c>
      <c r="D77" s="104">
        <f>IFERROR(((B77/C77)-1)*100,IF(B77+C77&lt;&gt;0,100,0))</f>
        <v>9.1895950556813979</v>
      </c>
      <c r="E77" s="104">
        <f>IFERROR(E75/E74/1000,)</f>
        <v>128.59034509068078</v>
      </c>
      <c r="F77" s="104">
        <f>IFERROR(F75/F74/1000,)</f>
        <v>127.63367451250942</v>
      </c>
      <c r="G77" s="104">
        <f>IFERROR(((E77/F77)-1)*100,IF(E77+F77&lt;&gt;0,100,0))</f>
        <v>0.74954402262985553</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155</v>
      </c>
      <c r="C80" s="69">
        <v>97</v>
      </c>
      <c r="D80" s="104">
        <f>IFERROR(((B80/C80)-1)*100,IF(B80+C80&lt;&gt;0,100,0))</f>
        <v>59.793814432989699</v>
      </c>
      <c r="E80" s="69">
        <v>4103</v>
      </c>
      <c r="F80" s="69">
        <v>3465</v>
      </c>
      <c r="G80" s="104">
        <f>IFERROR(((E80/F80)-1)*100,IF(E80+F80&lt;&gt;0,100,0))</f>
        <v>18.412698412698415</v>
      </c>
    </row>
    <row r="81" spans="1:7" s="16" customFormat="1" ht="12" x14ac:dyDescent="0.2">
      <c r="A81" s="82" t="s">
        <v>54</v>
      </c>
      <c r="B81" s="70">
        <v>15903977.203</v>
      </c>
      <c r="C81" s="69">
        <v>5774471.1150000002</v>
      </c>
      <c r="D81" s="104">
        <f>IFERROR(((B81/C81)-1)*100,IF(B81+C81&lt;&gt;0,100,0))</f>
        <v>175.41876799222672</v>
      </c>
      <c r="E81" s="69">
        <v>305170068.95700002</v>
      </c>
      <c r="F81" s="69">
        <v>238631379.41600001</v>
      </c>
      <c r="G81" s="104">
        <f>IFERROR(((E81/F81)-1)*100,IF(E81+F81&lt;&gt;0,100,0))</f>
        <v>27.883461807847489</v>
      </c>
    </row>
    <row r="82" spans="1:7" s="16" customFormat="1" ht="12" x14ac:dyDescent="0.2">
      <c r="A82" s="82" t="s">
        <v>55</v>
      </c>
      <c r="B82" s="70">
        <v>4470374.80780017</v>
      </c>
      <c r="C82" s="69">
        <v>486709.53486975102</v>
      </c>
      <c r="D82" s="104">
        <f>IFERROR(((B82/C82)-1)*100,IF(B82+C82&lt;&gt;0,100,0))</f>
        <v>818.48926053944956</v>
      </c>
      <c r="E82" s="69">
        <v>92659158.064527303</v>
      </c>
      <c r="F82" s="69">
        <v>67214824.505015597</v>
      </c>
      <c r="G82" s="104">
        <f>IFERROR(((E82/F82)-1)*100,IF(E82+F82&lt;&gt;0,100,0))</f>
        <v>37.855240636108547</v>
      </c>
    </row>
    <row r="83" spans="1:7" s="33" customFormat="1" x14ac:dyDescent="0.2">
      <c r="A83" s="82" t="s">
        <v>105</v>
      </c>
      <c r="B83" s="104">
        <f>IFERROR(B81/B80/1000,)</f>
        <v>102.60630453548387</v>
      </c>
      <c r="C83" s="104">
        <f>IFERROR(C81/C80/1000,)</f>
        <v>59.530630051546396</v>
      </c>
      <c r="D83" s="104">
        <f>IFERROR(((B83/C83)-1)*100,IF(B83+C83&lt;&gt;0,100,0))</f>
        <v>72.358841904812877</v>
      </c>
      <c r="E83" s="104">
        <f>IFERROR(E81/E80/1000,)</f>
        <v>74.377301719961011</v>
      </c>
      <c r="F83" s="104">
        <f>IFERROR(F81/F80/1000,)</f>
        <v>68.86908496854258</v>
      </c>
      <c r="G83" s="104">
        <f>IFERROR(((E83/F83)-1)*100,IF(E83+F83&lt;&gt;0,100,0))</f>
        <v>7.9980977733832725</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11733</v>
      </c>
      <c r="C86" s="67">
        <f>C68+C74+C80</f>
        <v>8323</v>
      </c>
      <c r="D86" s="104">
        <f>IFERROR(((B86/C86)-1)*100,IF(B86+C86&lt;&gt;0,100,0))</f>
        <v>40.970803796707919</v>
      </c>
      <c r="E86" s="67">
        <f>E68+E74+E80</f>
        <v>232322</v>
      </c>
      <c r="F86" s="67">
        <f>F68+F74+F80</f>
        <v>208968</v>
      </c>
      <c r="G86" s="104">
        <f>IFERROR(((E86/F86)-1)*100,IF(E86+F86&lt;&gt;0,100,0))</f>
        <v>11.175873818000849</v>
      </c>
    </row>
    <row r="87" spans="1:7" s="65" customFormat="1" ht="12" x14ac:dyDescent="0.2">
      <c r="A87" s="82" t="s">
        <v>54</v>
      </c>
      <c r="B87" s="67">
        <f t="shared" ref="B87:C87" si="1">B69+B75+B81</f>
        <v>738542056.34099996</v>
      </c>
      <c r="C87" s="67">
        <f t="shared" si="1"/>
        <v>557229865.87100005</v>
      </c>
      <c r="D87" s="104">
        <f>IFERROR(((B87/C87)-1)*100,IF(B87+C87&lt;&gt;0,100,0))</f>
        <v>32.538132209872273</v>
      </c>
      <c r="E87" s="67">
        <f t="shared" ref="E87:F87" si="2">E69+E75+E81</f>
        <v>14502075262.859001</v>
      </c>
      <c r="F87" s="67">
        <f t="shared" si="2"/>
        <v>12809605002.84</v>
      </c>
      <c r="G87" s="104">
        <f>IFERROR(((E87/F87)-1)*100,IF(E87+F87&lt;&gt;0,100,0))</f>
        <v>13.212509360310221</v>
      </c>
    </row>
    <row r="88" spans="1:7" s="65" customFormat="1" ht="12" x14ac:dyDescent="0.2">
      <c r="A88" s="82" t="s">
        <v>55</v>
      </c>
      <c r="B88" s="67">
        <f t="shared" ref="B88:C88" si="3">B70+B76+B82</f>
        <v>710321946.23632014</v>
      </c>
      <c r="C88" s="67">
        <f t="shared" si="3"/>
        <v>541900394.56476986</v>
      </c>
      <c r="D88" s="104">
        <f>IFERROR(((B88/C88)-1)*100,IF(B88+C88&lt;&gt;0,100,0))</f>
        <v>31.079798679020886</v>
      </c>
      <c r="E88" s="67">
        <f t="shared" ref="E88:F88" si="4">E70+E76+E82</f>
        <v>14561540665.205458</v>
      </c>
      <c r="F88" s="67">
        <f t="shared" si="4"/>
        <v>12653397659.283876</v>
      </c>
      <c r="G88" s="104">
        <f>IFERROR(((E88/F88)-1)*100,IF(E88+F88&lt;&gt;0,100,0))</f>
        <v>15.080084079405864</v>
      </c>
    </row>
    <row r="89" spans="1:7" s="66" customFormat="1" x14ac:dyDescent="0.2">
      <c r="A89" s="82" t="s">
        <v>106</v>
      </c>
      <c r="B89" s="104">
        <f>IFERROR((B75/B87)*100,IF(B75+B87&lt;&gt;0,100,0))</f>
        <v>64.655834591432352</v>
      </c>
      <c r="C89" s="104">
        <f>IFERROR((C75/C87)*100,IF(C75+C87&lt;&gt;0,100,0))</f>
        <v>69.503165088724643</v>
      </c>
      <c r="D89" s="104">
        <f>IFERROR(((B89/C89)-1)*100,IF(B89+C89&lt;&gt;0,100,0))</f>
        <v>-6.9742586414653251</v>
      </c>
      <c r="E89" s="104">
        <f>IFERROR((E75/E87)*100,IF(E75+E87&lt;&gt;0,100,0))</f>
        <v>64.966959785634117</v>
      </c>
      <c r="F89" s="104">
        <f>IFERROR((F75/F87)*100,IF(F75+F87&lt;&gt;0,100,0))</f>
        <v>71.447170014726453</v>
      </c>
      <c r="G89" s="104">
        <f>IFERROR(((E89/F89)-1)*100,IF(E89+F89&lt;&gt;0,100,0))</f>
        <v>-9.0699326897855528</v>
      </c>
    </row>
    <row r="90" spans="1:7" s="66" customFormat="1" x14ac:dyDescent="0.2">
      <c r="A90" s="3"/>
      <c r="B90" s="53"/>
      <c r="C90" s="53"/>
      <c r="D90" s="45"/>
      <c r="E90" s="53"/>
      <c r="F90" s="53"/>
      <c r="G90" s="53"/>
    </row>
    <row r="91" spans="1:7" s="33" customFormat="1" ht="15" x14ac:dyDescent="0.25">
      <c r="A91" s="133" t="s">
        <v>49</v>
      </c>
      <c r="B91" s="133"/>
      <c r="C91" s="133"/>
      <c r="D91" s="133"/>
      <c r="E91" s="133"/>
      <c r="F91" s="133"/>
      <c r="G91" s="133"/>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20">
        <v>2018</v>
      </c>
      <c r="F94" s="120">
        <v>2017</v>
      </c>
      <c r="G94" s="52" t="s">
        <v>13</v>
      </c>
    </row>
    <row r="95" spans="1:7" s="16" customFormat="1" ht="13.5" x14ac:dyDescent="0.2">
      <c r="A95" s="82" t="s">
        <v>91</v>
      </c>
      <c r="B95" s="69">
        <v>33246121.846000001</v>
      </c>
      <c r="C95" s="124">
        <v>21292552.436999999</v>
      </c>
      <c r="D95" s="68">
        <f>B95-C95</f>
        <v>11953569.409000002</v>
      </c>
      <c r="E95" s="124">
        <v>590806951.95700002</v>
      </c>
      <c r="F95" s="124">
        <v>466515675.53399998</v>
      </c>
      <c r="G95" s="84">
        <f>E95-F95</f>
        <v>124291276.42300004</v>
      </c>
    </row>
    <row r="96" spans="1:7" s="16" customFormat="1" ht="13.5" x14ac:dyDescent="0.2">
      <c r="A96" s="82" t="s">
        <v>92</v>
      </c>
      <c r="B96" s="69">
        <v>44841490.840000004</v>
      </c>
      <c r="C96" s="124">
        <v>20833547.304000001</v>
      </c>
      <c r="D96" s="68">
        <f>B96-C96</f>
        <v>24007943.536000002</v>
      </c>
      <c r="E96" s="124">
        <v>625554810.76300001</v>
      </c>
      <c r="F96" s="124">
        <v>420812487.00800002</v>
      </c>
      <c r="G96" s="84">
        <f>E96-F96</f>
        <v>204742323.755</v>
      </c>
    </row>
    <row r="97" spans="1:7" s="28" customFormat="1" ht="12" x14ac:dyDescent="0.2">
      <c r="A97" s="85" t="s">
        <v>16</v>
      </c>
      <c r="B97" s="68">
        <f>B95-B96</f>
        <v>-11595368.994000003</v>
      </c>
      <c r="C97" s="68">
        <f>C95-C96</f>
        <v>459005.13299999759</v>
      </c>
      <c r="D97" s="86"/>
      <c r="E97" s="68">
        <f>E95-E96</f>
        <v>-34747858.805999994</v>
      </c>
      <c r="F97" s="86">
        <f>F95-F96</f>
        <v>45703188.525999963</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26">
        <v>609.19541374378002</v>
      </c>
      <c r="C104" s="125">
        <v>563.78582271237701</v>
      </c>
      <c r="D104" s="104">
        <f>IFERROR(((B104/C104)-1)*100,IF(B104+C104&lt;&gt;0,100,0))</f>
        <v>8.0544045632323868</v>
      </c>
      <c r="E104" s="88"/>
      <c r="F104" s="126">
        <v>609.19541374378002</v>
      </c>
      <c r="G104" s="126">
        <v>596.38464941402401</v>
      </c>
    </row>
    <row r="105" spans="1:7" s="16" customFormat="1" ht="12" x14ac:dyDescent="0.2">
      <c r="A105" s="82" t="s">
        <v>50</v>
      </c>
      <c r="B105" s="126">
        <v>604.44266591129997</v>
      </c>
      <c r="C105" s="125">
        <v>562.41750273931098</v>
      </c>
      <c r="D105" s="104">
        <f>IFERROR(((B105/C105)-1)*100,IF(B105+C105&lt;&gt;0,100,0))</f>
        <v>7.4722360110240471</v>
      </c>
      <c r="E105" s="88"/>
      <c r="F105" s="126">
        <v>604.44266591129997</v>
      </c>
      <c r="G105" s="126">
        <v>591.01899007732402</v>
      </c>
    </row>
    <row r="106" spans="1:7" s="16" customFormat="1" ht="12" x14ac:dyDescent="0.2">
      <c r="A106" s="82" t="s">
        <v>51</v>
      </c>
      <c r="B106" s="126">
        <v>628.56660294549795</v>
      </c>
      <c r="C106" s="125">
        <v>573.20097964472097</v>
      </c>
      <c r="D106" s="104">
        <f>IFERROR(((B106/C106)-1)*100,IF(B106+C106&lt;&gt;0,100,0))</f>
        <v>9.6590245423330288</v>
      </c>
      <c r="E106" s="88"/>
      <c r="F106" s="126">
        <v>628.56660294549795</v>
      </c>
      <c r="G106" s="126">
        <v>617.52552540436102</v>
      </c>
    </row>
    <row r="107" spans="1:7" s="28" customFormat="1" ht="12" x14ac:dyDescent="0.2">
      <c r="A107" s="85" t="s">
        <v>52</v>
      </c>
      <c r="B107" s="89"/>
      <c r="C107" s="88"/>
      <c r="D107" s="90"/>
      <c r="E107" s="88"/>
      <c r="F107" s="74"/>
      <c r="G107" s="74"/>
    </row>
    <row r="108" spans="1:7" s="16" customFormat="1" ht="12" x14ac:dyDescent="0.2">
      <c r="A108" s="82" t="s">
        <v>56</v>
      </c>
      <c r="B108" s="126">
        <v>462.98908462847697</v>
      </c>
      <c r="C108" s="125">
        <v>431.52664781664799</v>
      </c>
      <c r="D108" s="104">
        <f>IFERROR(((B108/C108)-1)*100,IF(B108+C108&lt;&gt;0,100,0))</f>
        <v>7.2909603545960211</v>
      </c>
      <c r="E108" s="88"/>
      <c r="F108" s="126">
        <v>462.98908462847697</v>
      </c>
      <c r="G108" s="126">
        <v>460.31587039157301</v>
      </c>
    </row>
    <row r="109" spans="1:7" s="16" customFormat="1" ht="12" x14ac:dyDescent="0.2">
      <c r="A109" s="82" t="s">
        <v>57</v>
      </c>
      <c r="B109" s="126">
        <v>578.45703875099605</v>
      </c>
      <c r="C109" s="125">
        <v>542.42523151633702</v>
      </c>
      <c r="D109" s="104">
        <f>IFERROR(((B109/C109)-1)*100,IF(B109+C109&lt;&gt;0,100,0))</f>
        <v>6.6427232991970175</v>
      </c>
      <c r="E109" s="88"/>
      <c r="F109" s="126">
        <v>578.45703875099605</v>
      </c>
      <c r="G109" s="126">
        <v>572.15480825146199</v>
      </c>
    </row>
    <row r="110" spans="1:7" s="16" customFormat="1" ht="12" x14ac:dyDescent="0.2">
      <c r="A110" s="82" t="s">
        <v>59</v>
      </c>
      <c r="B110" s="126">
        <v>669.57909296311402</v>
      </c>
      <c r="C110" s="125">
        <v>626.72637293201205</v>
      </c>
      <c r="D110" s="104">
        <f>IFERROR(((B110/C110)-1)*100,IF(B110+C110&lt;&gt;0,100,0))</f>
        <v>6.8375485509927003</v>
      </c>
      <c r="E110" s="88"/>
      <c r="F110" s="126">
        <v>669.57909296311402</v>
      </c>
      <c r="G110" s="126">
        <v>657.516831953316</v>
      </c>
    </row>
    <row r="111" spans="1:7" s="16" customFormat="1" ht="12" x14ac:dyDescent="0.2">
      <c r="A111" s="82" t="s">
        <v>58</v>
      </c>
      <c r="B111" s="126">
        <v>666.54958857002703</v>
      </c>
      <c r="C111" s="125">
        <v>613.20776493145502</v>
      </c>
      <c r="D111" s="104">
        <f>IFERROR(((B111/C111)-1)*100,IF(B111+C111&lt;&gt;0,100,0))</f>
        <v>8.6988173811749725</v>
      </c>
      <c r="E111" s="88"/>
      <c r="F111" s="126">
        <v>666.54958857002703</v>
      </c>
      <c r="G111" s="126">
        <v>649.73208226453903</v>
      </c>
    </row>
    <row r="112" spans="1:7" s="33" customFormat="1" x14ac:dyDescent="0.2">
      <c r="A112" s="91"/>
      <c r="B112" s="92"/>
      <c r="C112" s="91"/>
      <c r="D112" s="91"/>
      <c r="E112" s="92"/>
      <c r="F112" s="91"/>
      <c r="G112" s="91"/>
    </row>
    <row r="113" spans="1:7" s="33" customFormat="1" ht="15.75" x14ac:dyDescent="0.25">
      <c r="A113" s="139" t="s">
        <v>74</v>
      </c>
      <c r="B113" s="139"/>
      <c r="C113" s="139"/>
      <c r="D113" s="139"/>
      <c r="E113" s="139"/>
      <c r="F113" s="139"/>
      <c r="G113" s="139"/>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20">
        <v>2018</v>
      </c>
      <c r="F117" s="120">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185</v>
      </c>
      <c r="C120" s="69">
        <v>280</v>
      </c>
      <c r="D120" s="104">
        <f>IFERROR(((B120/C120)-1)*100,IF(B120+C120&lt;&gt;0,100,0))</f>
        <v>-33.928571428571431</v>
      </c>
      <c r="E120" s="69">
        <v>6720</v>
      </c>
      <c r="F120" s="69">
        <v>4841</v>
      </c>
      <c r="G120" s="104">
        <f>IFERROR(((E120/F120)-1)*100,IF(E120+F120&lt;&gt;0,100,0))</f>
        <v>38.814294567238171</v>
      </c>
    </row>
    <row r="121" spans="1:7" s="16" customFormat="1" ht="12" x14ac:dyDescent="0.2">
      <c r="A121" s="82" t="s">
        <v>75</v>
      </c>
      <c r="B121" s="70">
        <v>3</v>
      </c>
      <c r="C121" s="69">
        <v>4</v>
      </c>
      <c r="D121" s="104">
        <f>IFERROR(((B121/C121)-1)*100,IF(B121+C121&lt;&gt;0,100,0))</f>
        <v>-25</v>
      </c>
      <c r="E121" s="69">
        <v>257</v>
      </c>
      <c r="F121" s="69">
        <v>257</v>
      </c>
      <c r="G121" s="104">
        <f>IFERROR(((E121/F121)-1)*100,IF(E121+F121&lt;&gt;0,100,0))</f>
        <v>0</v>
      </c>
    </row>
    <row r="122" spans="1:7" s="28" customFormat="1" ht="12" x14ac:dyDescent="0.2">
      <c r="A122" s="85" t="s">
        <v>34</v>
      </c>
      <c r="B122" s="86">
        <f>SUM(B119:B121)</f>
        <v>188</v>
      </c>
      <c r="C122" s="86">
        <f>SUM(C119:C121)</f>
        <v>284</v>
      </c>
      <c r="D122" s="104">
        <f>IFERROR(((B122/C122)-1)*100,IF(B122+C122&lt;&gt;0,100,0))</f>
        <v>-33.802816901408448</v>
      </c>
      <c r="E122" s="86">
        <f>SUM(E119:E121)</f>
        <v>6980</v>
      </c>
      <c r="F122" s="86">
        <f>SUM(F119:F121)</f>
        <v>5105</v>
      </c>
      <c r="G122" s="104">
        <f>IFERROR(((E122/F122)-1)*100,IF(E122+F122&lt;&gt;0,100,0))</f>
        <v>36.728697355533789</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2</v>
      </c>
      <c r="C125" s="69">
        <v>40</v>
      </c>
      <c r="D125" s="104">
        <f>IFERROR(((B125/C125)-1)*100,IF(B125+C125&lt;&gt;0,100,0))</f>
        <v>-95</v>
      </c>
      <c r="E125" s="69">
        <v>392</v>
      </c>
      <c r="F125" s="69">
        <v>199</v>
      </c>
      <c r="G125" s="104">
        <f>IFERROR(((E125/F125)-1)*100,IF(E125+F125&lt;&gt;0,100,0))</f>
        <v>96.984924623115589</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2</v>
      </c>
      <c r="C127" s="86">
        <f>SUM(C125:C126)</f>
        <v>40</v>
      </c>
      <c r="D127" s="104">
        <f>IFERROR(((B127/C127)-1)*100,IF(B127+C127&lt;&gt;0,100,0))</f>
        <v>-95</v>
      </c>
      <c r="E127" s="86">
        <f>SUM(E125:E126)</f>
        <v>392</v>
      </c>
      <c r="F127" s="86">
        <f>SUM(F125:F126)</f>
        <v>199</v>
      </c>
      <c r="G127" s="104">
        <f>IFERROR(((E127/F127)-1)*100,IF(E127+F127&lt;&gt;0,100,0))</f>
        <v>96.984924623115589</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65581</v>
      </c>
      <c r="C131" s="69">
        <v>49391</v>
      </c>
      <c r="D131" s="104">
        <f>IFERROR(((B131/C131)-1)*100,IF(B131+C131&lt;&gt;0,100,0))</f>
        <v>32.779251280597691</v>
      </c>
      <c r="E131" s="69">
        <v>6450986</v>
      </c>
      <c r="F131" s="69">
        <v>5250138</v>
      </c>
      <c r="G131" s="104">
        <f>IFERROR(((E131/F131)-1)*100,IF(E131+F131&lt;&gt;0,100,0))</f>
        <v>22.872694012995474</v>
      </c>
    </row>
    <row r="132" spans="1:7" s="16" customFormat="1" ht="12" x14ac:dyDescent="0.2">
      <c r="A132" s="82" t="s">
        <v>75</v>
      </c>
      <c r="B132" s="70">
        <v>9</v>
      </c>
      <c r="C132" s="69">
        <v>6</v>
      </c>
      <c r="D132" s="104">
        <f>IFERROR(((B132/C132)-1)*100,IF(B132+C132&lt;&gt;0,100,0))</f>
        <v>50</v>
      </c>
      <c r="E132" s="69">
        <v>13571</v>
      </c>
      <c r="F132" s="69">
        <v>11096</v>
      </c>
      <c r="G132" s="104">
        <f>IFERROR(((E132/F132)-1)*100,IF(E132+F132&lt;&gt;0,100,0))</f>
        <v>22.305335255948087</v>
      </c>
    </row>
    <row r="133" spans="1:7" s="16" customFormat="1" ht="12" x14ac:dyDescent="0.2">
      <c r="A133" s="85" t="s">
        <v>34</v>
      </c>
      <c r="B133" s="86">
        <f>SUM(B130:B132)</f>
        <v>65590</v>
      </c>
      <c r="C133" s="86">
        <f>SUM(C130:C132)</f>
        <v>49397</v>
      </c>
      <c r="D133" s="104">
        <f>IFERROR(((B133/C133)-1)*100,IF(B133+C133&lt;&gt;0,100,0))</f>
        <v>32.781342996538257</v>
      </c>
      <c r="E133" s="86">
        <f>SUM(E130:E132)</f>
        <v>6502057</v>
      </c>
      <c r="F133" s="86">
        <f>SUM(F130:F132)</f>
        <v>5267234</v>
      </c>
      <c r="G133" s="104">
        <f>IFERROR(((E133/F133)-1)*100,IF(E133+F133&lt;&gt;0,100,0))</f>
        <v>23.443480961734366</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2</v>
      </c>
      <c r="C136" s="69">
        <v>12100</v>
      </c>
      <c r="D136" s="104">
        <f>IFERROR(((B136/C136)-1)*100,)</f>
        <v>-99.983471074380176</v>
      </c>
      <c r="E136" s="69">
        <v>204354</v>
      </c>
      <c r="F136" s="69">
        <v>88898</v>
      </c>
      <c r="G136" s="104">
        <f>IFERROR(((E136/F136)-1)*100,)</f>
        <v>129.87468784449595</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2</v>
      </c>
      <c r="C138" s="86">
        <f>SUM(C136:C137)</f>
        <v>12100</v>
      </c>
      <c r="D138" s="104">
        <f>IFERROR(((B138/C138)-1)*100,)</f>
        <v>-99.983471074380176</v>
      </c>
      <c r="E138" s="86">
        <f>SUM(E136:E137)</f>
        <v>204354</v>
      </c>
      <c r="F138" s="86">
        <f>SUM(F136:F137)</f>
        <v>88898</v>
      </c>
      <c r="G138" s="104">
        <f>IFERROR(((E138/F138)-1)*100,)</f>
        <v>129.87468784449595</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6033225.6268499997</v>
      </c>
      <c r="C142" s="69">
        <v>5251968.3243899997</v>
      </c>
      <c r="D142" s="104">
        <f>IFERROR(((B142/C142)-1)*100,IF(B142+C142&lt;&gt;0,100,0))</f>
        <v>14.87551436347896</v>
      </c>
      <c r="E142" s="69">
        <v>658314173.06547999</v>
      </c>
      <c r="F142" s="69">
        <v>553868574.60464001</v>
      </c>
      <c r="G142" s="104">
        <f>IFERROR(((E142/F142)-1)*100,IF(E142+F142&lt;&gt;0,100,0))</f>
        <v>18.85746966875579</v>
      </c>
    </row>
    <row r="143" spans="1:7" s="33" customFormat="1" x14ac:dyDescent="0.2">
      <c r="A143" s="82" t="s">
        <v>75</v>
      </c>
      <c r="B143" s="70">
        <v>30016.75</v>
      </c>
      <c r="C143" s="69">
        <v>30694.35</v>
      </c>
      <c r="D143" s="104">
        <f>IFERROR(((B143/C143)-1)*100,IF(B143+C143&lt;&gt;0,100,0))</f>
        <v>-2.2075724033902011</v>
      </c>
      <c r="E143" s="69">
        <v>64739912.060000002</v>
      </c>
      <c r="F143" s="69">
        <v>47452106.579999998</v>
      </c>
      <c r="G143" s="104">
        <f>IFERROR(((E143/F143)-1)*100,IF(E143+F143&lt;&gt;0,100,0))</f>
        <v>36.432113821657872</v>
      </c>
    </row>
    <row r="144" spans="1:7" s="16" customFormat="1" ht="12" x14ac:dyDescent="0.2">
      <c r="A144" s="85" t="s">
        <v>34</v>
      </c>
      <c r="B144" s="86">
        <f>SUM(B141:B143)</f>
        <v>6063242.3768499997</v>
      </c>
      <c r="C144" s="86">
        <f>SUM(C141:C143)</f>
        <v>5282662.6743899994</v>
      </c>
      <c r="D144" s="104">
        <f>IFERROR(((B144/C144)-1)*100,IF(B144+C144&lt;&gt;0,100,0))</f>
        <v>14.776254903501584</v>
      </c>
      <c r="E144" s="86">
        <f>SUM(E141:E143)</f>
        <v>723927003.87547994</v>
      </c>
      <c r="F144" s="86">
        <f>SUM(F141:F143)</f>
        <v>601460136.18464005</v>
      </c>
      <c r="G144" s="104">
        <f>IFERROR(((E144/F144)-1)*100,IF(E144+F144&lt;&gt;0,100,0))</f>
        <v>20.36159344951902</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0.61092000000000002</v>
      </c>
      <c r="C147" s="69">
        <v>11444</v>
      </c>
      <c r="D147" s="104">
        <f>IFERROR(((B147/C147)-1)*100,IF(B147+C147&lt;&gt;0,100,0))</f>
        <v>-99.99466165676337</v>
      </c>
      <c r="E147" s="69">
        <v>304483.96344999998</v>
      </c>
      <c r="F147" s="69">
        <v>98592.739239999995</v>
      </c>
      <c r="G147" s="104">
        <f>IFERROR(((E147/F147)-1)*100,IF(E147+F147&lt;&gt;0,100,0))</f>
        <v>208.83000695295419</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0.61092000000000002</v>
      </c>
      <c r="C149" s="86">
        <f>SUM(C147:C148)</f>
        <v>11444</v>
      </c>
      <c r="D149" s="104">
        <f>IFERROR(((B149/C149)-1)*100,IF(B149+C149&lt;&gt;0,100,0))</f>
        <v>-99.99466165676337</v>
      </c>
      <c r="E149" s="86">
        <f>SUM(E147:E148)</f>
        <v>304483.96344999998</v>
      </c>
      <c r="F149" s="86">
        <f>SUM(F147:F148)</f>
        <v>98592.739239999995</v>
      </c>
      <c r="G149" s="104">
        <f>IFERROR(((E149/F149)-1)*100,IF(E149+F149&lt;&gt;0,100,0))</f>
        <v>208.83000695295419</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863366</v>
      </c>
      <c r="C153" s="69">
        <v>866443</v>
      </c>
      <c r="D153" s="104">
        <f>IFERROR(((B153/C153)-1)*100,IF(B153+C153&lt;&gt;0,100,0))</f>
        <v>-0.35513011242517267</v>
      </c>
      <c r="E153" s="81"/>
      <c r="F153" s="81"/>
      <c r="G153" s="68"/>
    </row>
    <row r="154" spans="1:7" s="16" customFormat="1" ht="12" x14ac:dyDescent="0.2">
      <c r="A154" s="82" t="s">
        <v>75</v>
      </c>
      <c r="B154" s="70">
        <v>2420</v>
      </c>
      <c r="C154" s="69">
        <v>2301</v>
      </c>
      <c r="D154" s="104">
        <f>IFERROR(((B154/C154)-1)*100,IF(B154+C154&lt;&gt;0,100,0))</f>
        <v>5.1716644936983913</v>
      </c>
      <c r="E154" s="81"/>
      <c r="F154" s="81"/>
      <c r="G154" s="68"/>
    </row>
    <row r="155" spans="1:7" s="28" customFormat="1" ht="12" x14ac:dyDescent="0.2">
      <c r="A155" s="85" t="s">
        <v>34</v>
      </c>
      <c r="B155" s="86">
        <f>SUM(B152:B154)</f>
        <v>900786</v>
      </c>
      <c r="C155" s="86">
        <f>SUM(C152:C154)</f>
        <v>871244</v>
      </c>
      <c r="D155" s="104">
        <f>IFERROR(((B155/C155)-1)*100,IF(B155+C155&lt;&gt;0,100,0))</f>
        <v>3.3907837528866835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92225</v>
      </c>
      <c r="C158" s="69">
        <v>44365</v>
      </c>
      <c r="D158" s="104">
        <f>IFERROR(((B158/C158)-1)*100,IF(B158+C158&lt;&gt;0,100,0))</f>
        <v>107.87783162402795</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92225</v>
      </c>
      <c r="C160" s="86">
        <f>SUM(C158:C159)</f>
        <v>44365</v>
      </c>
      <c r="D160" s="104">
        <f>IFERROR(((B160/C160)-1)*100,IF(B160+C160&lt;&gt;0,100,0))</f>
        <v>107.87783162402795</v>
      </c>
      <c r="E160" s="86"/>
      <c r="F160" s="86"/>
      <c r="G160" s="68"/>
    </row>
    <row r="161" spans="1:7" s="33" customFormat="1" ht="15" x14ac:dyDescent="0.25">
      <c r="A161" s="38"/>
      <c r="B161" s="38"/>
      <c r="C161" s="38"/>
      <c r="D161" s="38"/>
      <c r="E161" s="46"/>
      <c r="F161" s="34"/>
      <c r="G161" s="34"/>
    </row>
    <row r="162" spans="1:7" s="33" customFormat="1" ht="15.75" x14ac:dyDescent="0.25">
      <c r="A162" s="139" t="s">
        <v>76</v>
      </c>
      <c r="B162" s="139"/>
      <c r="C162" s="139"/>
      <c r="D162" s="139"/>
      <c r="E162" s="139"/>
      <c r="F162" s="139"/>
      <c r="G162" s="139"/>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20">
        <v>2018</v>
      </c>
      <c r="F166" s="120">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27">
        <f t="shared" ref="D168:D191" si="5">IFERROR(((B168/C168)-1)*100,IF(B168+C168&lt;&gt;0,100,0))</f>
        <v>0</v>
      </c>
      <c r="E168" s="69">
        <v>0</v>
      </c>
      <c r="F168" s="69">
        <v>4</v>
      </c>
      <c r="G168" s="127">
        <f t="shared" ref="G168:G191" si="6">IFERROR(((E168/F168)-1)*100,IF(E168+F168&lt;&gt;0,100,0))</f>
        <v>-100</v>
      </c>
    </row>
    <row r="169" spans="1:7" s="65" customFormat="1" ht="12" x14ac:dyDescent="0.2">
      <c r="A169" s="107" t="s">
        <v>115</v>
      </c>
      <c r="B169" s="70">
        <v>0</v>
      </c>
      <c r="C169" s="69">
        <v>0</v>
      </c>
      <c r="D169" s="127">
        <f t="shared" si="5"/>
        <v>0</v>
      </c>
      <c r="E169" s="69">
        <v>9</v>
      </c>
      <c r="F169" s="69">
        <v>0</v>
      </c>
      <c r="G169" s="127">
        <f t="shared" si="6"/>
        <v>100</v>
      </c>
    </row>
    <row r="170" spans="1:7" s="65" customFormat="1" ht="12" x14ac:dyDescent="0.2">
      <c r="A170" s="107" t="s">
        <v>116</v>
      </c>
      <c r="B170" s="70">
        <v>0</v>
      </c>
      <c r="C170" s="69">
        <v>1</v>
      </c>
      <c r="D170" s="127">
        <f t="shared" si="5"/>
        <v>-100</v>
      </c>
      <c r="E170" s="69">
        <v>40</v>
      </c>
      <c r="F170" s="69">
        <v>40</v>
      </c>
      <c r="G170" s="127">
        <f t="shared" si="6"/>
        <v>0</v>
      </c>
    </row>
    <row r="171" spans="1:7" s="65" customFormat="1" ht="12" x14ac:dyDescent="0.2">
      <c r="A171" s="107" t="s">
        <v>117</v>
      </c>
      <c r="B171" s="70">
        <v>0</v>
      </c>
      <c r="C171" s="69">
        <v>0</v>
      </c>
      <c r="D171" s="127">
        <f t="shared" si="5"/>
        <v>0</v>
      </c>
      <c r="E171" s="69">
        <v>16</v>
      </c>
      <c r="F171" s="69">
        <v>53</v>
      </c>
      <c r="G171" s="127">
        <f t="shared" si="6"/>
        <v>-69.811320754716988</v>
      </c>
    </row>
    <row r="172" spans="1:7" s="65" customFormat="1" ht="12" x14ac:dyDescent="0.2">
      <c r="A172" s="107" t="s">
        <v>118</v>
      </c>
      <c r="B172" s="70">
        <v>14</v>
      </c>
      <c r="C172" s="69">
        <v>10</v>
      </c>
      <c r="D172" s="127">
        <f t="shared" si="5"/>
        <v>39.999999999999993</v>
      </c>
      <c r="E172" s="69">
        <v>581</v>
      </c>
      <c r="F172" s="69">
        <v>462</v>
      </c>
      <c r="G172" s="127">
        <f t="shared" si="6"/>
        <v>25.757575757575758</v>
      </c>
    </row>
    <row r="173" spans="1:7" s="65" customFormat="1" ht="12" x14ac:dyDescent="0.2">
      <c r="A173" s="107" t="s">
        <v>119</v>
      </c>
      <c r="B173" s="70">
        <v>24</v>
      </c>
      <c r="C173" s="69">
        <v>25</v>
      </c>
      <c r="D173" s="127">
        <f t="shared" si="5"/>
        <v>-4.0000000000000036</v>
      </c>
      <c r="E173" s="69">
        <v>459</v>
      </c>
      <c r="F173" s="69">
        <v>448</v>
      </c>
      <c r="G173" s="127">
        <f t="shared" si="6"/>
        <v>2.4553571428571397</v>
      </c>
    </row>
    <row r="174" spans="1:7" s="65" customFormat="1" ht="12" x14ac:dyDescent="0.2">
      <c r="A174" s="107" t="s">
        <v>120</v>
      </c>
      <c r="B174" s="70">
        <v>87</v>
      </c>
      <c r="C174" s="69">
        <v>2</v>
      </c>
      <c r="D174" s="127">
        <f t="shared" si="5"/>
        <v>4250</v>
      </c>
      <c r="E174" s="69">
        <v>189</v>
      </c>
      <c r="F174" s="69">
        <v>20</v>
      </c>
      <c r="G174" s="127">
        <f t="shared" si="6"/>
        <v>844.99999999999989</v>
      </c>
    </row>
    <row r="175" spans="1:7" s="65" customFormat="1" ht="12" x14ac:dyDescent="0.2">
      <c r="A175" s="107" t="s">
        <v>121</v>
      </c>
      <c r="B175" s="70">
        <v>0</v>
      </c>
      <c r="C175" s="69">
        <v>18</v>
      </c>
      <c r="D175" s="127">
        <f t="shared" si="5"/>
        <v>-100</v>
      </c>
      <c r="E175" s="69">
        <v>34</v>
      </c>
      <c r="F175" s="69">
        <v>61</v>
      </c>
      <c r="G175" s="127">
        <f t="shared" si="6"/>
        <v>-44.262295081967217</v>
      </c>
    </row>
    <row r="176" spans="1:7" s="65" customFormat="1" ht="12" x14ac:dyDescent="0.2">
      <c r="A176" s="107" t="s">
        <v>122</v>
      </c>
      <c r="B176" s="70">
        <v>0</v>
      </c>
      <c r="C176" s="69">
        <v>0</v>
      </c>
      <c r="D176" s="127">
        <f t="shared" si="5"/>
        <v>0</v>
      </c>
      <c r="E176" s="69">
        <v>0</v>
      </c>
      <c r="F176" s="69">
        <v>4</v>
      </c>
      <c r="G176" s="127">
        <f t="shared" si="6"/>
        <v>-100</v>
      </c>
    </row>
    <row r="177" spans="1:7" s="65" customFormat="1" ht="12" x14ac:dyDescent="0.2">
      <c r="A177" s="107" t="s">
        <v>123</v>
      </c>
      <c r="B177" s="70">
        <v>0</v>
      </c>
      <c r="C177" s="69">
        <v>10</v>
      </c>
      <c r="D177" s="127">
        <f t="shared" si="5"/>
        <v>-100</v>
      </c>
      <c r="E177" s="69">
        <v>0</v>
      </c>
      <c r="F177" s="69">
        <v>16</v>
      </c>
      <c r="G177" s="127">
        <f t="shared" si="6"/>
        <v>-100</v>
      </c>
    </row>
    <row r="178" spans="1:7" s="65" customFormat="1" ht="12" x14ac:dyDescent="0.2">
      <c r="A178" s="107" t="s">
        <v>124</v>
      </c>
      <c r="B178" s="70">
        <v>94</v>
      </c>
      <c r="C178" s="69">
        <v>110</v>
      </c>
      <c r="D178" s="127">
        <f t="shared" si="5"/>
        <v>-14.54545454545455</v>
      </c>
      <c r="E178" s="69">
        <v>2533</v>
      </c>
      <c r="F178" s="69">
        <v>2537</v>
      </c>
      <c r="G178" s="127">
        <f t="shared" si="6"/>
        <v>-0.15766653527788943</v>
      </c>
    </row>
    <row r="179" spans="1:7" s="65" customFormat="1" ht="12" x14ac:dyDescent="0.2">
      <c r="A179" s="107" t="s">
        <v>125</v>
      </c>
      <c r="B179" s="70">
        <v>64</v>
      </c>
      <c r="C179" s="69">
        <v>134</v>
      </c>
      <c r="D179" s="127">
        <f t="shared" si="5"/>
        <v>-52.238805970149251</v>
      </c>
      <c r="E179" s="69">
        <v>2015</v>
      </c>
      <c r="F179" s="69">
        <v>2254</v>
      </c>
      <c r="G179" s="127">
        <f t="shared" si="6"/>
        <v>-10.603371783496007</v>
      </c>
    </row>
    <row r="180" spans="1:7" s="65" customFormat="1" ht="12" x14ac:dyDescent="0.2">
      <c r="A180" s="107" t="s">
        <v>126</v>
      </c>
      <c r="B180" s="70">
        <v>0</v>
      </c>
      <c r="C180" s="69">
        <v>3</v>
      </c>
      <c r="D180" s="127">
        <f t="shared" si="5"/>
        <v>-100</v>
      </c>
      <c r="E180" s="69">
        <v>2</v>
      </c>
      <c r="F180" s="69">
        <v>75</v>
      </c>
      <c r="G180" s="127">
        <f t="shared" si="6"/>
        <v>-97.333333333333343</v>
      </c>
    </row>
    <row r="181" spans="1:7" s="65" customFormat="1" ht="12" x14ac:dyDescent="0.2">
      <c r="A181" s="107" t="s">
        <v>127</v>
      </c>
      <c r="B181" s="70">
        <v>0</v>
      </c>
      <c r="C181" s="69">
        <v>0</v>
      </c>
      <c r="D181" s="127">
        <f t="shared" si="5"/>
        <v>0</v>
      </c>
      <c r="E181" s="69">
        <v>0</v>
      </c>
      <c r="F181" s="69">
        <v>14</v>
      </c>
      <c r="G181" s="127">
        <f t="shared" si="6"/>
        <v>-100</v>
      </c>
    </row>
    <row r="182" spans="1:7" s="65" customFormat="1" ht="12" x14ac:dyDescent="0.2">
      <c r="A182" s="107" t="s">
        <v>128</v>
      </c>
      <c r="B182" s="70">
        <v>5</v>
      </c>
      <c r="C182" s="69">
        <v>5</v>
      </c>
      <c r="D182" s="127">
        <f t="shared" si="5"/>
        <v>0</v>
      </c>
      <c r="E182" s="69">
        <v>35</v>
      </c>
      <c r="F182" s="69">
        <v>56</v>
      </c>
      <c r="G182" s="127">
        <f t="shared" si="6"/>
        <v>-37.5</v>
      </c>
    </row>
    <row r="183" spans="1:7" s="65" customFormat="1" ht="12" x14ac:dyDescent="0.2">
      <c r="A183" s="107" t="s">
        <v>129</v>
      </c>
      <c r="B183" s="70">
        <v>0</v>
      </c>
      <c r="C183" s="69">
        <v>0</v>
      </c>
      <c r="D183" s="127">
        <f t="shared" si="5"/>
        <v>0</v>
      </c>
      <c r="E183" s="69">
        <v>4</v>
      </c>
      <c r="F183" s="69">
        <v>2</v>
      </c>
      <c r="G183" s="127">
        <f t="shared" si="6"/>
        <v>100</v>
      </c>
    </row>
    <row r="184" spans="1:7" s="65" customFormat="1" ht="12" x14ac:dyDescent="0.2">
      <c r="A184" s="107" t="s">
        <v>130</v>
      </c>
      <c r="B184" s="70">
        <v>0</v>
      </c>
      <c r="C184" s="69">
        <v>0</v>
      </c>
      <c r="D184" s="127">
        <f t="shared" si="5"/>
        <v>0</v>
      </c>
      <c r="E184" s="69">
        <v>0</v>
      </c>
      <c r="F184" s="69">
        <v>12</v>
      </c>
      <c r="G184" s="127">
        <f t="shared" si="6"/>
        <v>-100</v>
      </c>
    </row>
    <row r="185" spans="1:7" s="65" customFormat="1" ht="12" x14ac:dyDescent="0.2">
      <c r="A185" s="107" t="s">
        <v>131</v>
      </c>
      <c r="B185" s="70">
        <v>0</v>
      </c>
      <c r="C185" s="69">
        <v>0</v>
      </c>
      <c r="D185" s="127">
        <f t="shared" si="5"/>
        <v>0</v>
      </c>
      <c r="E185" s="69">
        <v>5</v>
      </c>
      <c r="F185" s="69">
        <v>1</v>
      </c>
      <c r="G185" s="127">
        <f t="shared" si="6"/>
        <v>400</v>
      </c>
    </row>
    <row r="186" spans="1:7" s="65" customFormat="1" ht="12" x14ac:dyDescent="0.2">
      <c r="A186" s="107" t="s">
        <v>132</v>
      </c>
      <c r="B186" s="70">
        <v>3</v>
      </c>
      <c r="C186" s="69">
        <v>0</v>
      </c>
      <c r="D186" s="127">
        <f t="shared" si="5"/>
        <v>100</v>
      </c>
      <c r="E186" s="69">
        <v>17</v>
      </c>
      <c r="F186" s="69">
        <v>0</v>
      </c>
      <c r="G186" s="127">
        <f t="shared" si="6"/>
        <v>100</v>
      </c>
    </row>
    <row r="187" spans="1:7" s="65" customFormat="1" ht="12" x14ac:dyDescent="0.2">
      <c r="A187" s="107" t="s">
        <v>133</v>
      </c>
      <c r="B187" s="70">
        <v>0</v>
      </c>
      <c r="C187" s="69">
        <v>0</v>
      </c>
      <c r="D187" s="127">
        <f t="shared" si="5"/>
        <v>0</v>
      </c>
      <c r="E187" s="69">
        <v>0</v>
      </c>
      <c r="F187" s="69">
        <v>3</v>
      </c>
      <c r="G187" s="127">
        <f t="shared" si="6"/>
        <v>-100</v>
      </c>
    </row>
    <row r="188" spans="1:7" s="65" customFormat="1" ht="12" x14ac:dyDescent="0.2">
      <c r="A188" s="107" t="s">
        <v>134</v>
      </c>
      <c r="B188" s="70">
        <v>3</v>
      </c>
      <c r="C188" s="69">
        <v>0</v>
      </c>
      <c r="D188" s="127">
        <f t="shared" si="5"/>
        <v>100</v>
      </c>
      <c r="E188" s="69">
        <v>33</v>
      </c>
      <c r="F188" s="69">
        <v>25</v>
      </c>
      <c r="G188" s="127">
        <f t="shared" si="6"/>
        <v>32.000000000000007</v>
      </c>
    </row>
    <row r="189" spans="1:7" s="65" customFormat="1" ht="12" x14ac:dyDescent="0.2">
      <c r="A189" s="107" t="s">
        <v>135</v>
      </c>
      <c r="B189" s="70">
        <v>851</v>
      </c>
      <c r="C189" s="69">
        <v>1199</v>
      </c>
      <c r="D189" s="127">
        <f t="shared" si="5"/>
        <v>-29.024186822351961</v>
      </c>
      <c r="E189" s="69">
        <v>17147</v>
      </c>
      <c r="F189" s="69">
        <v>26980</v>
      </c>
      <c r="G189" s="127">
        <f t="shared" si="6"/>
        <v>-36.445515196441811</v>
      </c>
    </row>
    <row r="190" spans="1:7" s="65" customFormat="1" ht="12" x14ac:dyDescent="0.2">
      <c r="A190" s="107" t="s">
        <v>136</v>
      </c>
      <c r="B190" s="70">
        <v>21</v>
      </c>
      <c r="C190" s="69">
        <v>1</v>
      </c>
      <c r="D190" s="127">
        <f t="shared" si="5"/>
        <v>2000</v>
      </c>
      <c r="E190" s="69">
        <v>107</v>
      </c>
      <c r="F190" s="69">
        <v>129</v>
      </c>
      <c r="G190" s="127">
        <f t="shared" si="6"/>
        <v>-17.054263565891471</v>
      </c>
    </row>
    <row r="191" spans="1:7" s="28" customFormat="1" ht="12" x14ac:dyDescent="0.2">
      <c r="A191" s="85" t="s">
        <v>34</v>
      </c>
      <c r="B191" s="128">
        <f>SUM(B168:B190)</f>
        <v>1166</v>
      </c>
      <c r="C191" s="128">
        <f>SUM(C168:C190)</f>
        <v>1518</v>
      </c>
      <c r="D191" s="104">
        <f t="shared" si="5"/>
        <v>-23.188405797101453</v>
      </c>
      <c r="E191" s="128">
        <f>SUM(E168:E190)</f>
        <v>23226</v>
      </c>
      <c r="F191" s="128">
        <f>SUM(F168:F190)</f>
        <v>33196</v>
      </c>
      <c r="G191" s="104">
        <f t="shared" si="6"/>
        <v>-30.033739004699367</v>
      </c>
    </row>
    <row r="192" spans="1:7" s="16" customFormat="1" ht="12" x14ac:dyDescent="0.2">
      <c r="A192" s="82"/>
      <c r="B192" s="74"/>
      <c r="C192" s="74"/>
      <c r="D192" s="97"/>
      <c r="E192" s="88"/>
      <c r="F192" s="98"/>
      <c r="G192" s="97"/>
    </row>
    <row r="193" spans="1:7" s="16" customFormat="1" ht="12" x14ac:dyDescent="0.2">
      <c r="A193" s="85" t="s">
        <v>35</v>
      </c>
      <c r="B193" s="89"/>
      <c r="C193" s="89"/>
      <c r="D193" s="99"/>
      <c r="E193" s="99"/>
      <c r="F193" s="99"/>
      <c r="G193" s="99"/>
    </row>
    <row r="194" spans="1:7" s="16" customFormat="1" ht="12" x14ac:dyDescent="0.2">
      <c r="A194" s="82" t="s">
        <v>116</v>
      </c>
      <c r="B194" s="70">
        <v>0</v>
      </c>
      <c r="C194" s="69">
        <v>0</v>
      </c>
      <c r="D194" s="127">
        <f t="shared" ref="D194:D203" si="7">IFERROR(((B194/C194)-1)*100,IF(B194+C194&lt;&gt;0,100,0))</f>
        <v>0</v>
      </c>
      <c r="E194" s="69">
        <v>8</v>
      </c>
      <c r="F194" s="69">
        <v>0</v>
      </c>
      <c r="G194" s="127">
        <f t="shared" ref="G194:G203" si="8">IFERROR(((E194/F194)-1)*100,IF(E194+F194&lt;&gt;0,100,0))</f>
        <v>100</v>
      </c>
    </row>
    <row r="195" spans="1:7" s="65" customFormat="1" ht="12" x14ac:dyDescent="0.2">
      <c r="A195" s="107" t="s">
        <v>118</v>
      </c>
      <c r="B195" s="70">
        <v>15</v>
      </c>
      <c r="C195" s="69">
        <v>0</v>
      </c>
      <c r="D195" s="127">
        <f t="shared" si="7"/>
        <v>100</v>
      </c>
      <c r="E195" s="69">
        <v>439</v>
      </c>
      <c r="F195" s="69">
        <v>397</v>
      </c>
      <c r="G195" s="127">
        <f t="shared" si="8"/>
        <v>10.579345088161208</v>
      </c>
    </row>
    <row r="196" spans="1:7" s="65" customFormat="1" ht="12" x14ac:dyDescent="0.2">
      <c r="A196" s="107" t="s">
        <v>137</v>
      </c>
      <c r="B196" s="70">
        <v>0</v>
      </c>
      <c r="C196" s="69">
        <v>0</v>
      </c>
      <c r="D196" s="127">
        <f t="shared" si="7"/>
        <v>0</v>
      </c>
      <c r="E196" s="69">
        <v>9</v>
      </c>
      <c r="F196" s="69">
        <v>0</v>
      </c>
      <c r="G196" s="127">
        <f t="shared" si="8"/>
        <v>100</v>
      </c>
    </row>
    <row r="197" spans="1:7" s="65" customFormat="1" ht="12" x14ac:dyDescent="0.2">
      <c r="A197" s="107" t="s">
        <v>124</v>
      </c>
      <c r="B197" s="70">
        <v>0</v>
      </c>
      <c r="C197" s="69">
        <v>0</v>
      </c>
      <c r="D197" s="127">
        <f t="shared" si="7"/>
        <v>0</v>
      </c>
      <c r="E197" s="69">
        <v>186</v>
      </c>
      <c r="F197" s="69">
        <v>47</v>
      </c>
      <c r="G197" s="127">
        <f t="shared" si="8"/>
        <v>295.74468085106383</v>
      </c>
    </row>
    <row r="198" spans="1:7" s="65" customFormat="1" ht="12" x14ac:dyDescent="0.2">
      <c r="A198" s="107" t="s">
        <v>125</v>
      </c>
      <c r="B198" s="70">
        <v>0</v>
      </c>
      <c r="C198" s="69">
        <v>0</v>
      </c>
      <c r="D198" s="127">
        <f t="shared" si="7"/>
        <v>0</v>
      </c>
      <c r="E198" s="69">
        <v>0</v>
      </c>
      <c r="F198" s="69">
        <v>10</v>
      </c>
      <c r="G198" s="127">
        <f t="shared" si="8"/>
        <v>-100</v>
      </c>
    </row>
    <row r="199" spans="1:7" s="65" customFormat="1" ht="12" x14ac:dyDescent="0.2">
      <c r="A199" s="107" t="s">
        <v>138</v>
      </c>
      <c r="B199" s="70">
        <v>0</v>
      </c>
      <c r="C199" s="69">
        <v>0</v>
      </c>
      <c r="D199" s="127">
        <f t="shared" si="7"/>
        <v>0</v>
      </c>
      <c r="E199" s="69">
        <v>2</v>
      </c>
      <c r="F199" s="69">
        <v>0</v>
      </c>
      <c r="G199" s="127">
        <f t="shared" si="8"/>
        <v>100</v>
      </c>
    </row>
    <row r="200" spans="1:7" s="65" customFormat="1" ht="12" x14ac:dyDescent="0.2">
      <c r="A200" s="107" t="s">
        <v>139</v>
      </c>
      <c r="B200" s="70">
        <v>0</v>
      </c>
      <c r="C200" s="69">
        <v>0</v>
      </c>
      <c r="D200" s="127">
        <f t="shared" si="7"/>
        <v>0</v>
      </c>
      <c r="E200" s="69">
        <v>14</v>
      </c>
      <c r="F200" s="69">
        <v>0</v>
      </c>
      <c r="G200" s="127">
        <f t="shared" si="8"/>
        <v>100</v>
      </c>
    </row>
    <row r="201" spans="1:7" s="65" customFormat="1" ht="12" x14ac:dyDescent="0.2">
      <c r="A201" s="107" t="s">
        <v>132</v>
      </c>
      <c r="B201" s="70">
        <v>0</v>
      </c>
      <c r="C201" s="69">
        <v>0</v>
      </c>
      <c r="D201" s="127">
        <f t="shared" si="7"/>
        <v>0</v>
      </c>
      <c r="E201" s="69">
        <v>17</v>
      </c>
      <c r="F201" s="69">
        <v>0</v>
      </c>
      <c r="G201" s="127">
        <f t="shared" si="8"/>
        <v>100</v>
      </c>
    </row>
    <row r="202" spans="1:7" s="65" customFormat="1" ht="12" x14ac:dyDescent="0.2">
      <c r="A202" s="107" t="s">
        <v>135</v>
      </c>
      <c r="B202" s="70">
        <v>89</v>
      </c>
      <c r="C202" s="69">
        <v>107</v>
      </c>
      <c r="D202" s="127">
        <f t="shared" si="7"/>
        <v>-16.822429906542059</v>
      </c>
      <c r="E202" s="69">
        <v>845</v>
      </c>
      <c r="F202" s="69">
        <v>991</v>
      </c>
      <c r="G202" s="127">
        <f t="shared" si="8"/>
        <v>-14.732593340060539</v>
      </c>
    </row>
    <row r="203" spans="1:7" s="33" customFormat="1" x14ac:dyDescent="0.2">
      <c r="A203" s="85" t="s">
        <v>34</v>
      </c>
      <c r="B203" s="128">
        <f>SUM(B194:B202)</f>
        <v>104</v>
      </c>
      <c r="C203" s="128">
        <f>SUM(C194:C202)</f>
        <v>107</v>
      </c>
      <c r="D203" s="104">
        <f t="shared" si="7"/>
        <v>-2.8037383177570097</v>
      </c>
      <c r="E203" s="128">
        <f>SUM(E194:E202)</f>
        <v>1520</v>
      </c>
      <c r="F203" s="128">
        <f>SUM(F194:F202)</f>
        <v>1445</v>
      </c>
      <c r="G203" s="104">
        <f t="shared" si="8"/>
        <v>5.1903114186851118</v>
      </c>
    </row>
    <row r="204" spans="1:7" s="34" customFormat="1" x14ac:dyDescent="0.2">
      <c r="A204" s="30" t="s">
        <v>32</v>
      </c>
      <c r="B204" s="47"/>
      <c r="C204" s="47"/>
      <c r="D204" s="52"/>
      <c r="E204" s="52"/>
      <c r="F204" s="52"/>
      <c r="G204" s="52"/>
    </row>
    <row r="205" spans="1:7" s="32" customFormat="1" x14ac:dyDescent="0.2">
      <c r="A205" s="85" t="s">
        <v>33</v>
      </c>
      <c r="B205" s="89"/>
      <c r="C205" s="89"/>
      <c r="D205" s="94"/>
      <c r="E205" s="95"/>
      <c r="F205" s="95"/>
      <c r="G205" s="94"/>
    </row>
    <row r="206" spans="1:7" s="34" customFormat="1" x14ac:dyDescent="0.2">
      <c r="A206" s="82" t="s">
        <v>114</v>
      </c>
      <c r="B206" s="70">
        <v>0</v>
      </c>
      <c r="C206" s="69">
        <v>0</v>
      </c>
      <c r="D206" s="127">
        <f t="shared" ref="D206:D229" si="9">IFERROR(((B206/C206)-1)*100,IF(B206+C206&lt;&gt;0,100,0))</f>
        <v>0</v>
      </c>
      <c r="E206" s="69">
        <v>0</v>
      </c>
      <c r="F206" s="69">
        <v>1448</v>
      </c>
      <c r="G206" s="127">
        <f t="shared" ref="G206:G229" si="10">IFERROR(((E206/F206)-1)*100,IF(E206+F206&lt;&gt;0,100,0))</f>
        <v>-100</v>
      </c>
    </row>
    <row r="207" spans="1:7" s="34" customFormat="1" x14ac:dyDescent="0.2">
      <c r="A207" s="107" t="s">
        <v>115</v>
      </c>
      <c r="B207" s="70">
        <v>0</v>
      </c>
      <c r="C207" s="69">
        <v>0</v>
      </c>
      <c r="D207" s="127">
        <f t="shared" si="9"/>
        <v>0</v>
      </c>
      <c r="E207" s="69">
        <v>206</v>
      </c>
      <c r="F207" s="69">
        <v>0</v>
      </c>
      <c r="G207" s="127">
        <f t="shared" si="10"/>
        <v>100</v>
      </c>
    </row>
    <row r="208" spans="1:7" s="34" customFormat="1" x14ac:dyDescent="0.2">
      <c r="A208" s="107" t="s">
        <v>116</v>
      </c>
      <c r="B208" s="70">
        <v>0</v>
      </c>
      <c r="C208" s="69">
        <v>2</v>
      </c>
      <c r="D208" s="127">
        <f t="shared" si="9"/>
        <v>-100</v>
      </c>
      <c r="E208" s="69">
        <v>45468</v>
      </c>
      <c r="F208" s="69">
        <v>6088</v>
      </c>
      <c r="G208" s="127">
        <f t="shared" si="10"/>
        <v>646.8462549277267</v>
      </c>
    </row>
    <row r="209" spans="1:7" s="34" customFormat="1" x14ac:dyDescent="0.2">
      <c r="A209" s="107" t="s">
        <v>117</v>
      </c>
      <c r="B209" s="70">
        <v>0</v>
      </c>
      <c r="C209" s="69">
        <v>0</v>
      </c>
      <c r="D209" s="127">
        <f t="shared" si="9"/>
        <v>0</v>
      </c>
      <c r="E209" s="69">
        <v>180</v>
      </c>
      <c r="F209" s="69">
        <v>2084</v>
      </c>
      <c r="G209" s="127">
        <f t="shared" si="10"/>
        <v>-91.362763915547035</v>
      </c>
    </row>
    <row r="210" spans="1:7" s="34" customFormat="1" x14ac:dyDescent="0.2">
      <c r="A210" s="107" t="s">
        <v>118</v>
      </c>
      <c r="B210" s="70">
        <v>13895</v>
      </c>
      <c r="C210" s="69">
        <v>10463</v>
      </c>
      <c r="D210" s="127">
        <f t="shared" si="9"/>
        <v>32.801299818407713</v>
      </c>
      <c r="E210" s="69">
        <v>2895687</v>
      </c>
      <c r="F210" s="69">
        <v>936388</v>
      </c>
      <c r="G210" s="127">
        <f t="shared" si="10"/>
        <v>209.24007996685137</v>
      </c>
    </row>
    <row r="211" spans="1:7" s="34" customFormat="1" x14ac:dyDescent="0.2">
      <c r="A211" s="107" t="s">
        <v>119</v>
      </c>
      <c r="B211" s="70">
        <v>30237</v>
      </c>
      <c r="C211" s="69">
        <v>18289</v>
      </c>
      <c r="D211" s="127">
        <f t="shared" si="9"/>
        <v>65.328886215758104</v>
      </c>
      <c r="E211" s="69">
        <v>166283</v>
      </c>
      <c r="F211" s="69">
        <v>250911</v>
      </c>
      <c r="G211" s="127">
        <f t="shared" si="10"/>
        <v>-33.728294096313036</v>
      </c>
    </row>
    <row r="212" spans="1:7" s="34" customFormat="1" x14ac:dyDescent="0.2">
      <c r="A212" s="107" t="s">
        <v>120</v>
      </c>
      <c r="B212" s="70">
        <v>2210</v>
      </c>
      <c r="C212" s="69">
        <v>6997</v>
      </c>
      <c r="D212" s="127">
        <f t="shared" si="9"/>
        <v>-68.415035015006424</v>
      </c>
      <c r="E212" s="69">
        <v>11250</v>
      </c>
      <c r="F212" s="69">
        <v>21384</v>
      </c>
      <c r="G212" s="127">
        <f t="shared" si="10"/>
        <v>-47.390572390572395</v>
      </c>
    </row>
    <row r="213" spans="1:7" s="34" customFormat="1" x14ac:dyDescent="0.2">
      <c r="A213" s="107" t="s">
        <v>121</v>
      </c>
      <c r="B213" s="70">
        <v>0</v>
      </c>
      <c r="C213" s="69">
        <v>3788</v>
      </c>
      <c r="D213" s="127">
        <f t="shared" si="9"/>
        <v>-100</v>
      </c>
      <c r="E213" s="69">
        <v>7498</v>
      </c>
      <c r="F213" s="69">
        <v>10008</v>
      </c>
      <c r="G213" s="127">
        <f t="shared" si="10"/>
        <v>-25.07993605115907</v>
      </c>
    </row>
    <row r="214" spans="1:7" s="34" customFormat="1" x14ac:dyDescent="0.2">
      <c r="A214" s="107" t="s">
        <v>122</v>
      </c>
      <c r="B214" s="70">
        <v>0</v>
      </c>
      <c r="C214" s="69">
        <v>0</v>
      </c>
      <c r="D214" s="127">
        <f t="shared" si="9"/>
        <v>0</v>
      </c>
      <c r="E214" s="69">
        <v>0</v>
      </c>
      <c r="F214" s="69">
        <v>40</v>
      </c>
      <c r="G214" s="127">
        <f t="shared" si="10"/>
        <v>-100</v>
      </c>
    </row>
    <row r="215" spans="1:7" s="34" customFormat="1" x14ac:dyDescent="0.2">
      <c r="A215" s="107" t="s">
        <v>123</v>
      </c>
      <c r="B215" s="70">
        <v>0</v>
      </c>
      <c r="C215" s="69">
        <v>1500</v>
      </c>
      <c r="D215" s="127">
        <f t="shared" si="9"/>
        <v>-100</v>
      </c>
      <c r="E215" s="69">
        <v>0</v>
      </c>
      <c r="F215" s="69">
        <v>2400</v>
      </c>
      <c r="G215" s="127">
        <f t="shared" si="10"/>
        <v>-100</v>
      </c>
    </row>
    <row r="216" spans="1:7" s="34" customFormat="1" x14ac:dyDescent="0.2">
      <c r="A216" s="107" t="s">
        <v>124</v>
      </c>
      <c r="B216" s="70">
        <v>98177</v>
      </c>
      <c r="C216" s="69">
        <v>163680</v>
      </c>
      <c r="D216" s="127">
        <f t="shared" si="9"/>
        <v>-40.018939393939391</v>
      </c>
      <c r="E216" s="69">
        <v>1446162</v>
      </c>
      <c r="F216" s="69">
        <v>2024573</v>
      </c>
      <c r="G216" s="127">
        <f t="shared" si="10"/>
        <v>-28.569530463954617</v>
      </c>
    </row>
    <row r="217" spans="1:7" s="34" customFormat="1" x14ac:dyDescent="0.2">
      <c r="A217" s="107" t="s">
        <v>125</v>
      </c>
      <c r="B217" s="70">
        <v>55259</v>
      </c>
      <c r="C217" s="69">
        <v>68961</v>
      </c>
      <c r="D217" s="127">
        <f t="shared" si="9"/>
        <v>-19.869201432693838</v>
      </c>
      <c r="E217" s="69">
        <v>2150542</v>
      </c>
      <c r="F217" s="69">
        <v>1199539</v>
      </c>
      <c r="G217" s="127">
        <f t="shared" si="10"/>
        <v>79.280707004941078</v>
      </c>
    </row>
    <row r="218" spans="1:7" s="34" customFormat="1" x14ac:dyDescent="0.2">
      <c r="A218" s="107" t="s">
        <v>126</v>
      </c>
      <c r="B218" s="70">
        <v>0</v>
      </c>
      <c r="C218" s="69">
        <v>10552</v>
      </c>
      <c r="D218" s="127">
        <f t="shared" si="9"/>
        <v>-100</v>
      </c>
      <c r="E218" s="69">
        <v>2352</v>
      </c>
      <c r="F218" s="69">
        <v>117829</v>
      </c>
      <c r="G218" s="127">
        <f t="shared" si="10"/>
        <v>-98.003886988771853</v>
      </c>
    </row>
    <row r="219" spans="1:7" s="34" customFormat="1" x14ac:dyDescent="0.2">
      <c r="A219" s="107" t="s">
        <v>127</v>
      </c>
      <c r="B219" s="70">
        <v>0</v>
      </c>
      <c r="C219" s="69">
        <v>0</v>
      </c>
      <c r="D219" s="127">
        <f t="shared" si="9"/>
        <v>0</v>
      </c>
      <c r="E219" s="69">
        <v>0</v>
      </c>
      <c r="F219" s="69">
        <v>38560</v>
      </c>
      <c r="G219" s="127">
        <f t="shared" si="10"/>
        <v>-100</v>
      </c>
    </row>
    <row r="220" spans="1:7" s="34" customFormat="1" x14ac:dyDescent="0.2">
      <c r="A220" s="107" t="s">
        <v>128</v>
      </c>
      <c r="B220" s="70">
        <v>8641</v>
      </c>
      <c r="C220" s="69">
        <v>6162</v>
      </c>
      <c r="D220" s="127">
        <f t="shared" si="9"/>
        <v>40.230444660824418</v>
      </c>
      <c r="E220" s="69">
        <v>40459</v>
      </c>
      <c r="F220" s="69">
        <v>35363</v>
      </c>
      <c r="G220" s="127">
        <f t="shared" si="10"/>
        <v>14.410542092017087</v>
      </c>
    </row>
    <row r="221" spans="1:7" s="34" customFormat="1" x14ac:dyDescent="0.2">
      <c r="A221" s="107" t="s">
        <v>129</v>
      </c>
      <c r="B221" s="70">
        <v>0</v>
      </c>
      <c r="C221" s="69">
        <v>0</v>
      </c>
      <c r="D221" s="127">
        <f t="shared" si="9"/>
        <v>0</v>
      </c>
      <c r="E221" s="69">
        <v>3435</v>
      </c>
      <c r="F221" s="69">
        <v>2290</v>
      </c>
      <c r="G221" s="127">
        <f t="shared" si="10"/>
        <v>50</v>
      </c>
    </row>
    <row r="222" spans="1:7" s="34" customFormat="1" x14ac:dyDescent="0.2">
      <c r="A222" s="107" t="s">
        <v>130</v>
      </c>
      <c r="B222" s="70">
        <v>0</v>
      </c>
      <c r="C222" s="69">
        <v>0</v>
      </c>
      <c r="D222" s="127">
        <f t="shared" si="9"/>
        <v>0</v>
      </c>
      <c r="E222" s="69">
        <v>0</v>
      </c>
      <c r="F222" s="69">
        <v>17544</v>
      </c>
      <c r="G222" s="127">
        <f t="shared" si="10"/>
        <v>-100</v>
      </c>
    </row>
    <row r="223" spans="1:7" s="34" customFormat="1" x14ac:dyDescent="0.2">
      <c r="A223" s="107" t="s">
        <v>131</v>
      </c>
      <c r="B223" s="70">
        <v>0</v>
      </c>
      <c r="C223" s="69">
        <v>0</v>
      </c>
      <c r="D223" s="127">
        <f t="shared" si="9"/>
        <v>0</v>
      </c>
      <c r="E223" s="69">
        <v>1250</v>
      </c>
      <c r="F223" s="69">
        <v>58</v>
      </c>
      <c r="G223" s="127">
        <f t="shared" si="10"/>
        <v>2055.1724137931037</v>
      </c>
    </row>
    <row r="224" spans="1:7" s="34" customFormat="1" x14ac:dyDescent="0.2">
      <c r="A224" s="107" t="s">
        <v>132</v>
      </c>
      <c r="B224" s="70">
        <v>1766</v>
      </c>
      <c r="C224" s="69">
        <v>0</v>
      </c>
      <c r="D224" s="127">
        <f t="shared" si="9"/>
        <v>100</v>
      </c>
      <c r="E224" s="69">
        <v>14049</v>
      </c>
      <c r="F224" s="69">
        <v>0</v>
      </c>
      <c r="G224" s="127">
        <f t="shared" si="10"/>
        <v>100</v>
      </c>
    </row>
    <row r="225" spans="1:7" s="34" customFormat="1" x14ac:dyDescent="0.2">
      <c r="A225" s="107" t="s">
        <v>133</v>
      </c>
      <c r="B225" s="70">
        <v>0</v>
      </c>
      <c r="C225" s="69">
        <v>0</v>
      </c>
      <c r="D225" s="127">
        <f t="shared" si="9"/>
        <v>0</v>
      </c>
      <c r="E225" s="69">
        <v>0</v>
      </c>
      <c r="F225" s="69">
        <v>790</v>
      </c>
      <c r="G225" s="127">
        <f t="shared" si="10"/>
        <v>-100</v>
      </c>
    </row>
    <row r="226" spans="1:7" s="34" customFormat="1" x14ac:dyDescent="0.2">
      <c r="A226" s="107" t="s">
        <v>134</v>
      </c>
      <c r="B226" s="70">
        <v>10940</v>
      </c>
      <c r="C226" s="69">
        <v>0</v>
      </c>
      <c r="D226" s="127">
        <f t="shared" si="9"/>
        <v>100</v>
      </c>
      <c r="E226" s="69">
        <v>51065</v>
      </c>
      <c r="F226" s="69">
        <v>124783</v>
      </c>
      <c r="G226" s="127">
        <f t="shared" si="10"/>
        <v>-59.076957598390798</v>
      </c>
    </row>
    <row r="227" spans="1:7" s="34" customFormat="1" x14ac:dyDescent="0.2">
      <c r="A227" s="107" t="s">
        <v>135</v>
      </c>
      <c r="B227" s="70">
        <v>1102861</v>
      </c>
      <c r="C227" s="69">
        <v>1078503</v>
      </c>
      <c r="D227" s="127">
        <f t="shared" si="9"/>
        <v>2.258500903567251</v>
      </c>
      <c r="E227" s="69">
        <v>14098073</v>
      </c>
      <c r="F227" s="69">
        <v>19375432</v>
      </c>
      <c r="G227" s="127">
        <f t="shared" si="10"/>
        <v>-27.23737462989212</v>
      </c>
    </row>
    <row r="228" spans="1:7" s="34" customFormat="1" x14ac:dyDescent="0.2">
      <c r="A228" s="107" t="s">
        <v>136</v>
      </c>
      <c r="B228" s="70">
        <v>16880</v>
      </c>
      <c r="C228" s="69">
        <v>50</v>
      </c>
      <c r="D228" s="127">
        <f t="shared" si="9"/>
        <v>33660</v>
      </c>
      <c r="E228" s="69">
        <v>77021</v>
      </c>
      <c r="F228" s="69">
        <v>150710</v>
      </c>
      <c r="G228" s="127">
        <f t="shared" si="10"/>
        <v>-48.894565722248032</v>
      </c>
    </row>
    <row r="229" spans="1:7" s="33" customFormat="1" x14ac:dyDescent="0.2">
      <c r="A229" s="85" t="s">
        <v>34</v>
      </c>
      <c r="B229" s="128">
        <f>SUM(B206:B228)</f>
        <v>1340866</v>
      </c>
      <c r="C229" s="128">
        <f>SUM(C206:C228)</f>
        <v>1368947</v>
      </c>
      <c r="D229" s="104">
        <f t="shared" si="9"/>
        <v>-2.0512846735483592</v>
      </c>
      <c r="E229" s="128">
        <f>SUM(E206:E228)</f>
        <v>21010980</v>
      </c>
      <c r="F229" s="128">
        <f>SUM(F206:F228)</f>
        <v>24318222</v>
      </c>
      <c r="G229" s="104">
        <f t="shared" si="10"/>
        <v>-13.599851173330023</v>
      </c>
    </row>
    <row r="230" spans="1:7" s="32" customFormat="1" x14ac:dyDescent="0.2">
      <c r="A230" s="82"/>
      <c r="B230" s="74"/>
      <c r="C230" s="74"/>
      <c r="D230" s="97"/>
      <c r="E230" s="88"/>
      <c r="F230" s="98"/>
      <c r="G230" s="97"/>
    </row>
    <row r="231" spans="1:7" s="33" customFormat="1" x14ac:dyDescent="0.2">
      <c r="A231" s="85" t="s">
        <v>35</v>
      </c>
      <c r="B231" s="89"/>
      <c r="C231" s="89"/>
      <c r="D231" s="99"/>
      <c r="E231" s="99"/>
      <c r="F231" s="99"/>
      <c r="G231" s="99"/>
    </row>
    <row r="232" spans="1:7" s="33" customFormat="1" x14ac:dyDescent="0.2">
      <c r="A232" s="82" t="s">
        <v>116</v>
      </c>
      <c r="B232" s="70">
        <v>0</v>
      </c>
      <c r="C232" s="69">
        <v>0</v>
      </c>
      <c r="D232" s="127">
        <f t="shared" ref="D232:D241" si="11">IFERROR(((B232/C232)-1)*100,IF(B232+C232&lt;&gt;0,100,0))</f>
        <v>0</v>
      </c>
      <c r="E232" s="69">
        <v>15522</v>
      </c>
      <c r="F232" s="69">
        <v>0</v>
      </c>
      <c r="G232" s="127">
        <f t="shared" ref="G232:G241" si="12">IFERROR(((E232/F232)-1)*100,IF(E232+F232&lt;&gt;0,100,0))</f>
        <v>100</v>
      </c>
    </row>
    <row r="233" spans="1:7" s="66" customFormat="1" x14ac:dyDescent="0.2">
      <c r="A233" s="107" t="s">
        <v>118</v>
      </c>
      <c r="B233" s="70">
        <v>64000</v>
      </c>
      <c r="C233" s="69">
        <v>0</v>
      </c>
      <c r="D233" s="127">
        <f t="shared" si="11"/>
        <v>100</v>
      </c>
      <c r="E233" s="69">
        <v>2582841</v>
      </c>
      <c r="F233" s="69">
        <v>2111746</v>
      </c>
      <c r="G233" s="127">
        <f t="shared" si="12"/>
        <v>22.30831738286707</v>
      </c>
    </row>
    <row r="234" spans="1:7" s="66" customFormat="1" x14ac:dyDescent="0.2">
      <c r="A234" s="107" t="s">
        <v>137</v>
      </c>
      <c r="B234" s="70">
        <v>0</v>
      </c>
      <c r="C234" s="69">
        <v>0</v>
      </c>
      <c r="D234" s="127">
        <f t="shared" si="11"/>
        <v>0</v>
      </c>
      <c r="E234" s="69">
        <v>530000</v>
      </c>
      <c r="F234" s="69">
        <v>0</v>
      </c>
      <c r="G234" s="127">
        <f t="shared" si="12"/>
        <v>100</v>
      </c>
    </row>
    <row r="235" spans="1:7" s="66" customFormat="1" x14ac:dyDescent="0.2">
      <c r="A235" s="107" t="s">
        <v>124</v>
      </c>
      <c r="B235" s="70">
        <v>0</v>
      </c>
      <c r="C235" s="69">
        <v>0</v>
      </c>
      <c r="D235" s="127">
        <f t="shared" si="11"/>
        <v>0</v>
      </c>
      <c r="E235" s="69">
        <v>1131087</v>
      </c>
      <c r="F235" s="69">
        <v>463148</v>
      </c>
      <c r="G235" s="127">
        <f t="shared" si="12"/>
        <v>144.21718327618817</v>
      </c>
    </row>
    <row r="236" spans="1:7" s="66" customFormat="1" x14ac:dyDescent="0.2">
      <c r="A236" s="107" t="s">
        <v>125</v>
      </c>
      <c r="B236" s="70">
        <v>0</v>
      </c>
      <c r="C236" s="69">
        <v>0</v>
      </c>
      <c r="D236" s="127">
        <f t="shared" si="11"/>
        <v>0</v>
      </c>
      <c r="E236" s="69">
        <v>0</v>
      </c>
      <c r="F236" s="69">
        <v>8000</v>
      </c>
      <c r="G236" s="127">
        <f t="shared" si="12"/>
        <v>-100</v>
      </c>
    </row>
    <row r="237" spans="1:7" s="66" customFormat="1" x14ac:dyDescent="0.2">
      <c r="A237" s="107" t="s">
        <v>138</v>
      </c>
      <c r="B237" s="70">
        <v>0</v>
      </c>
      <c r="C237" s="69">
        <v>0</v>
      </c>
      <c r="D237" s="127">
        <f t="shared" si="11"/>
        <v>0</v>
      </c>
      <c r="E237" s="69">
        <v>5250</v>
      </c>
      <c r="F237" s="69">
        <v>0</v>
      </c>
      <c r="G237" s="127">
        <f t="shared" si="12"/>
        <v>100</v>
      </c>
    </row>
    <row r="238" spans="1:7" s="66" customFormat="1" x14ac:dyDescent="0.2">
      <c r="A238" s="107" t="s">
        <v>139</v>
      </c>
      <c r="B238" s="70">
        <v>0</v>
      </c>
      <c r="C238" s="69">
        <v>0</v>
      </c>
      <c r="D238" s="127">
        <f t="shared" si="11"/>
        <v>0</v>
      </c>
      <c r="E238" s="69">
        <v>15250</v>
      </c>
      <c r="F238" s="69">
        <v>0</v>
      </c>
      <c r="G238" s="127">
        <f t="shared" si="12"/>
        <v>100</v>
      </c>
    </row>
    <row r="239" spans="1:7" s="66" customFormat="1" x14ac:dyDescent="0.2">
      <c r="A239" s="107" t="s">
        <v>132</v>
      </c>
      <c r="B239" s="70">
        <v>0</v>
      </c>
      <c r="C239" s="69">
        <v>0</v>
      </c>
      <c r="D239" s="127">
        <f t="shared" si="11"/>
        <v>0</v>
      </c>
      <c r="E239" s="69">
        <v>275800</v>
      </c>
      <c r="F239" s="69">
        <v>0</v>
      </c>
      <c r="G239" s="127">
        <f t="shared" si="12"/>
        <v>100</v>
      </c>
    </row>
    <row r="240" spans="1:7" s="66" customFormat="1" x14ac:dyDescent="0.2">
      <c r="A240" s="107" t="s">
        <v>135</v>
      </c>
      <c r="B240" s="70">
        <v>526404</v>
      </c>
      <c r="C240" s="69">
        <v>321550</v>
      </c>
      <c r="D240" s="127">
        <f t="shared" si="11"/>
        <v>63.708287980096401</v>
      </c>
      <c r="E240" s="69">
        <v>7589910</v>
      </c>
      <c r="F240" s="69">
        <v>3911212</v>
      </c>
      <c r="G240" s="127">
        <f t="shared" si="12"/>
        <v>94.05519312172288</v>
      </c>
    </row>
    <row r="241" spans="1:7" s="33" customFormat="1" x14ac:dyDescent="0.2">
      <c r="A241" s="85" t="s">
        <v>34</v>
      </c>
      <c r="B241" s="128">
        <f>SUM(B232:B240)</f>
        <v>590404</v>
      </c>
      <c r="C241" s="128">
        <f>SUM(C232:C240)</f>
        <v>321550</v>
      </c>
      <c r="D241" s="104">
        <f t="shared" si="11"/>
        <v>83.611879956460882</v>
      </c>
      <c r="E241" s="128">
        <f>SUM(E232:E240)</f>
        <v>12145660</v>
      </c>
      <c r="F241" s="128">
        <f>SUM(F232:F240)</f>
        <v>6494106</v>
      </c>
      <c r="G241" s="104">
        <f t="shared" si="12"/>
        <v>87.025897021083438</v>
      </c>
    </row>
    <row r="242" spans="1:7" s="32" customFormat="1" x14ac:dyDescent="0.2">
      <c r="A242" s="30" t="s">
        <v>96</v>
      </c>
      <c r="B242" s="47"/>
      <c r="C242" s="47"/>
      <c r="D242" s="52"/>
      <c r="E242" s="52"/>
      <c r="F242" s="52"/>
      <c r="G242" s="52"/>
    </row>
    <row r="243" spans="1:7" s="33" customFormat="1" x14ac:dyDescent="0.2">
      <c r="A243" s="85" t="s">
        <v>33</v>
      </c>
      <c r="B243" s="89"/>
      <c r="C243" s="89"/>
      <c r="D243" s="94"/>
      <c r="E243" s="95"/>
      <c r="F243" s="95"/>
      <c r="G243" s="94"/>
    </row>
    <row r="244" spans="1:7" s="33" customFormat="1" x14ac:dyDescent="0.2">
      <c r="A244" s="82" t="s">
        <v>114</v>
      </c>
      <c r="B244" s="70">
        <v>0</v>
      </c>
      <c r="C244" s="69">
        <v>0</v>
      </c>
      <c r="D244" s="127">
        <f t="shared" ref="D244:D267" si="13">IFERROR(((B244/C244)-1)*100,IF(B244+C244&lt;&gt;0,100,0))</f>
        <v>0</v>
      </c>
      <c r="E244" s="69">
        <v>0</v>
      </c>
      <c r="F244" s="69">
        <v>27869.655999999999</v>
      </c>
      <c r="G244" s="127">
        <f t="shared" ref="G244:G267" si="14">IFERROR(((E244/F244)-1)*100,IF(E244+F244&lt;&gt;0,100,0))</f>
        <v>-100</v>
      </c>
    </row>
    <row r="245" spans="1:7" s="66" customFormat="1" x14ac:dyDescent="0.2">
      <c r="A245" s="107" t="s">
        <v>115</v>
      </c>
      <c r="B245" s="70">
        <v>0</v>
      </c>
      <c r="C245" s="69">
        <v>0</v>
      </c>
      <c r="D245" s="127">
        <f t="shared" si="13"/>
        <v>0</v>
      </c>
      <c r="E245" s="69">
        <v>1890.0133000000001</v>
      </c>
      <c r="F245" s="69">
        <v>0</v>
      </c>
      <c r="G245" s="127">
        <f t="shared" si="14"/>
        <v>100</v>
      </c>
    </row>
    <row r="246" spans="1:7" s="66" customFormat="1" x14ac:dyDescent="0.2">
      <c r="A246" s="107" t="s">
        <v>116</v>
      </c>
      <c r="B246" s="70">
        <v>0</v>
      </c>
      <c r="C246" s="69">
        <v>29.472000000000001</v>
      </c>
      <c r="D246" s="127">
        <f t="shared" si="13"/>
        <v>-100</v>
      </c>
      <c r="E246" s="69">
        <v>671421.19240000006</v>
      </c>
      <c r="F246" s="69">
        <v>84671.1783</v>
      </c>
      <c r="G246" s="127">
        <f t="shared" si="14"/>
        <v>692.97490111815307</v>
      </c>
    </row>
    <row r="247" spans="1:7" s="66" customFormat="1" x14ac:dyDescent="0.2">
      <c r="A247" s="107" t="s">
        <v>117</v>
      </c>
      <c r="B247" s="70">
        <v>0</v>
      </c>
      <c r="C247" s="69">
        <v>0</v>
      </c>
      <c r="D247" s="127">
        <f t="shared" si="13"/>
        <v>0</v>
      </c>
      <c r="E247" s="69">
        <v>3025.7238000000002</v>
      </c>
      <c r="F247" s="69">
        <v>35032.128299999997</v>
      </c>
      <c r="G247" s="127">
        <f t="shared" si="14"/>
        <v>-91.363003200693356</v>
      </c>
    </row>
    <row r="248" spans="1:7" s="66" customFormat="1" x14ac:dyDescent="0.2">
      <c r="A248" s="107" t="s">
        <v>118</v>
      </c>
      <c r="B248" s="70">
        <v>191145.76029999999</v>
      </c>
      <c r="C248" s="69">
        <v>135762.96350000001</v>
      </c>
      <c r="D248" s="127">
        <f t="shared" si="13"/>
        <v>40.793744753516648</v>
      </c>
      <c r="E248" s="69">
        <v>35223756.900399998</v>
      </c>
      <c r="F248" s="69">
        <v>12488349.351299999</v>
      </c>
      <c r="G248" s="127">
        <f t="shared" si="14"/>
        <v>182.05294318366674</v>
      </c>
    </row>
    <row r="249" spans="1:7" s="66" customFormat="1" x14ac:dyDescent="0.2">
      <c r="A249" s="107" t="s">
        <v>119</v>
      </c>
      <c r="B249" s="70">
        <v>305096.46669999999</v>
      </c>
      <c r="C249" s="69">
        <v>179883.47070000001</v>
      </c>
      <c r="D249" s="127">
        <f t="shared" si="13"/>
        <v>69.607838626164551</v>
      </c>
      <c r="E249" s="69">
        <v>1602486.679</v>
      </c>
      <c r="F249" s="69">
        <v>2516308.4849999999</v>
      </c>
      <c r="G249" s="127">
        <f t="shared" si="14"/>
        <v>-36.315968866591483</v>
      </c>
    </row>
    <row r="250" spans="1:7" s="66" customFormat="1" x14ac:dyDescent="0.2">
      <c r="A250" s="107" t="s">
        <v>120</v>
      </c>
      <c r="B250" s="70">
        <v>22928.717000000001</v>
      </c>
      <c r="C250" s="69">
        <v>68552.935100000002</v>
      </c>
      <c r="D250" s="127">
        <f t="shared" si="13"/>
        <v>-66.553267242965944</v>
      </c>
      <c r="E250" s="69">
        <v>110006.91</v>
      </c>
      <c r="F250" s="69">
        <v>210976.8187</v>
      </c>
      <c r="G250" s="127">
        <f t="shared" si="14"/>
        <v>-47.858295201414933</v>
      </c>
    </row>
    <row r="251" spans="1:7" s="66" customFormat="1" x14ac:dyDescent="0.2">
      <c r="A251" s="107" t="s">
        <v>121</v>
      </c>
      <c r="B251" s="70">
        <v>0</v>
      </c>
      <c r="C251" s="69">
        <v>51306.775999999998</v>
      </c>
      <c r="D251" s="127">
        <f t="shared" si="13"/>
        <v>-100</v>
      </c>
      <c r="E251" s="69">
        <v>98207.927299999996</v>
      </c>
      <c r="F251" s="69">
        <v>134989.8922</v>
      </c>
      <c r="G251" s="127">
        <f t="shared" si="14"/>
        <v>-27.24794004984027</v>
      </c>
    </row>
    <row r="252" spans="1:7" s="66" customFormat="1" x14ac:dyDescent="0.2">
      <c r="A252" s="107" t="s">
        <v>122</v>
      </c>
      <c r="B252" s="70">
        <v>0</v>
      </c>
      <c r="C252" s="69">
        <v>0</v>
      </c>
      <c r="D252" s="127">
        <f t="shared" si="13"/>
        <v>0</v>
      </c>
      <c r="E252" s="69">
        <v>0</v>
      </c>
      <c r="F252" s="69">
        <v>761.25</v>
      </c>
      <c r="G252" s="127">
        <f t="shared" si="14"/>
        <v>-100</v>
      </c>
    </row>
    <row r="253" spans="1:7" s="66" customFormat="1" x14ac:dyDescent="0.2">
      <c r="A253" s="107" t="s">
        <v>123</v>
      </c>
      <c r="B253" s="70">
        <v>0</v>
      </c>
      <c r="C253" s="69">
        <v>30324</v>
      </c>
      <c r="D253" s="127">
        <f t="shared" si="13"/>
        <v>-100</v>
      </c>
      <c r="E253" s="69">
        <v>0</v>
      </c>
      <c r="F253" s="69">
        <v>48330.3</v>
      </c>
      <c r="G253" s="127">
        <f t="shared" si="14"/>
        <v>-100</v>
      </c>
    </row>
    <row r="254" spans="1:7" s="66" customFormat="1" x14ac:dyDescent="0.2">
      <c r="A254" s="107" t="s">
        <v>124</v>
      </c>
      <c r="B254" s="70">
        <v>1548427.7498000001</v>
      </c>
      <c r="C254" s="69">
        <v>2400423.1483999998</v>
      </c>
      <c r="D254" s="127">
        <f t="shared" si="13"/>
        <v>-35.493550342067671</v>
      </c>
      <c r="E254" s="69">
        <v>21851967.905200001</v>
      </c>
      <c r="F254" s="69">
        <v>29478715.753199998</v>
      </c>
      <c r="G254" s="127">
        <f t="shared" si="14"/>
        <v>-25.872049216296311</v>
      </c>
    </row>
    <row r="255" spans="1:7" s="66" customFormat="1" x14ac:dyDescent="0.2">
      <c r="A255" s="107" t="s">
        <v>125</v>
      </c>
      <c r="B255" s="70">
        <v>995318.89309999999</v>
      </c>
      <c r="C255" s="69">
        <v>1151936.7825</v>
      </c>
      <c r="D255" s="127">
        <f t="shared" si="13"/>
        <v>-13.596049000197629</v>
      </c>
      <c r="E255" s="69">
        <v>37154368.541100003</v>
      </c>
      <c r="F255" s="69">
        <v>20269461.747699998</v>
      </c>
      <c r="G255" s="127">
        <f t="shared" si="14"/>
        <v>83.302196198258471</v>
      </c>
    </row>
    <row r="256" spans="1:7" s="66" customFormat="1" x14ac:dyDescent="0.2">
      <c r="A256" s="107" t="s">
        <v>126</v>
      </c>
      <c r="B256" s="70">
        <v>0</v>
      </c>
      <c r="C256" s="69">
        <v>134716.92199999999</v>
      </c>
      <c r="D256" s="127">
        <f t="shared" si="13"/>
        <v>-100</v>
      </c>
      <c r="E256" s="69">
        <v>33084.408000000003</v>
      </c>
      <c r="F256" s="69">
        <v>1504545.2320000001</v>
      </c>
      <c r="G256" s="127">
        <f t="shared" si="14"/>
        <v>-97.801036001023334</v>
      </c>
    </row>
    <row r="257" spans="1:7" s="66" customFormat="1" x14ac:dyDescent="0.2">
      <c r="A257" s="107" t="s">
        <v>127</v>
      </c>
      <c r="B257" s="70">
        <v>0</v>
      </c>
      <c r="C257" s="69">
        <v>0</v>
      </c>
      <c r="D257" s="127">
        <f t="shared" si="13"/>
        <v>0</v>
      </c>
      <c r="E257" s="69">
        <v>0</v>
      </c>
      <c r="F257" s="69">
        <v>662738.27</v>
      </c>
      <c r="G257" s="127">
        <f t="shared" si="14"/>
        <v>-100</v>
      </c>
    </row>
    <row r="258" spans="1:7" s="66" customFormat="1" x14ac:dyDescent="0.2">
      <c r="A258" s="107" t="s">
        <v>128</v>
      </c>
      <c r="B258" s="70">
        <v>106093.8484</v>
      </c>
      <c r="C258" s="69">
        <v>71724.470600000001</v>
      </c>
      <c r="D258" s="127">
        <f t="shared" si="13"/>
        <v>47.918621793215443</v>
      </c>
      <c r="E258" s="69">
        <v>464393.87359999999</v>
      </c>
      <c r="F258" s="69">
        <v>413976.31439999997</v>
      </c>
      <c r="G258" s="127">
        <f t="shared" si="14"/>
        <v>12.178851167626137</v>
      </c>
    </row>
    <row r="259" spans="1:7" s="66" customFormat="1" x14ac:dyDescent="0.2">
      <c r="A259" s="107" t="s">
        <v>129</v>
      </c>
      <c r="B259" s="70">
        <v>0</v>
      </c>
      <c r="C259" s="69">
        <v>0</v>
      </c>
      <c r="D259" s="127">
        <f t="shared" si="13"/>
        <v>0</v>
      </c>
      <c r="E259" s="69">
        <v>43681.75</v>
      </c>
      <c r="F259" s="69">
        <v>27571.599999999999</v>
      </c>
      <c r="G259" s="127">
        <f t="shared" si="14"/>
        <v>58.430232558139551</v>
      </c>
    </row>
    <row r="260" spans="1:7" s="66" customFormat="1" x14ac:dyDescent="0.2">
      <c r="A260" s="107" t="s">
        <v>130</v>
      </c>
      <c r="B260" s="70">
        <v>0</v>
      </c>
      <c r="C260" s="69">
        <v>0</v>
      </c>
      <c r="D260" s="127">
        <f t="shared" si="13"/>
        <v>0</v>
      </c>
      <c r="E260" s="69">
        <v>0</v>
      </c>
      <c r="F260" s="69">
        <v>277233.90600000002</v>
      </c>
      <c r="G260" s="127">
        <f t="shared" si="14"/>
        <v>-100</v>
      </c>
    </row>
    <row r="261" spans="1:7" s="66" customFormat="1" x14ac:dyDescent="0.2">
      <c r="A261" s="107" t="s">
        <v>131</v>
      </c>
      <c r="B261" s="70">
        <v>0</v>
      </c>
      <c r="C261" s="69">
        <v>0</v>
      </c>
      <c r="D261" s="127">
        <f t="shared" si="13"/>
        <v>0</v>
      </c>
      <c r="E261" s="69">
        <v>11012.95</v>
      </c>
      <c r="F261" s="69">
        <v>573.89260000000002</v>
      </c>
      <c r="G261" s="127">
        <f t="shared" si="14"/>
        <v>1818.9914628625636</v>
      </c>
    </row>
    <row r="262" spans="1:7" s="66" customFormat="1" x14ac:dyDescent="0.2">
      <c r="A262" s="107" t="s">
        <v>132</v>
      </c>
      <c r="B262" s="70">
        <v>17543.401639700001</v>
      </c>
      <c r="C262" s="69">
        <v>0</v>
      </c>
      <c r="D262" s="127">
        <f t="shared" si="13"/>
        <v>100</v>
      </c>
      <c r="E262" s="69">
        <v>139289.81992896</v>
      </c>
      <c r="F262" s="69">
        <v>0</v>
      </c>
      <c r="G262" s="127">
        <f t="shared" si="14"/>
        <v>100</v>
      </c>
    </row>
    <row r="263" spans="1:7" s="66" customFormat="1" x14ac:dyDescent="0.2">
      <c r="A263" s="107" t="s">
        <v>133</v>
      </c>
      <c r="B263" s="70">
        <v>0</v>
      </c>
      <c r="C263" s="69">
        <v>0</v>
      </c>
      <c r="D263" s="127">
        <f t="shared" si="13"/>
        <v>0</v>
      </c>
      <c r="E263" s="69">
        <v>0</v>
      </c>
      <c r="F263" s="69">
        <v>7586.2079999999996</v>
      </c>
      <c r="G263" s="127">
        <f t="shared" si="14"/>
        <v>-100</v>
      </c>
    </row>
    <row r="264" spans="1:7" s="66" customFormat="1" x14ac:dyDescent="0.2">
      <c r="A264" s="107" t="s">
        <v>134</v>
      </c>
      <c r="B264" s="70">
        <v>31014.166000000001</v>
      </c>
      <c r="C264" s="69">
        <v>0</v>
      </c>
      <c r="D264" s="127">
        <f t="shared" si="13"/>
        <v>100</v>
      </c>
      <c r="E264" s="69">
        <v>147507.1795</v>
      </c>
      <c r="F264" s="69">
        <v>442379.84909999999</v>
      </c>
      <c r="G264" s="127">
        <f t="shared" si="14"/>
        <v>-66.655990366628117</v>
      </c>
    </row>
    <row r="265" spans="1:7" s="66" customFormat="1" x14ac:dyDescent="0.2">
      <c r="A265" s="107" t="s">
        <v>135</v>
      </c>
      <c r="B265" s="70">
        <v>15377496.23</v>
      </c>
      <c r="C265" s="69">
        <v>14157616.07</v>
      </c>
      <c r="D265" s="127">
        <f t="shared" si="13"/>
        <v>8.6164235134538423</v>
      </c>
      <c r="E265" s="69">
        <v>183224462.15450001</v>
      </c>
      <c r="F265" s="69">
        <v>264602987.5106</v>
      </c>
      <c r="G265" s="127">
        <f t="shared" si="14"/>
        <v>-30.754953344145431</v>
      </c>
    </row>
    <row r="266" spans="1:7" s="66" customFormat="1" x14ac:dyDescent="0.2">
      <c r="A266" s="107" t="s">
        <v>136</v>
      </c>
      <c r="B266" s="70">
        <v>197102.5</v>
      </c>
      <c r="C266" s="69">
        <v>558.85</v>
      </c>
      <c r="D266" s="127">
        <f t="shared" si="13"/>
        <v>35169.303033014221</v>
      </c>
      <c r="E266" s="69">
        <v>938162.05200000003</v>
      </c>
      <c r="F266" s="69">
        <v>1622827.588</v>
      </c>
      <c r="G266" s="127">
        <f t="shared" si="14"/>
        <v>-42.18966580693845</v>
      </c>
    </row>
    <row r="267" spans="1:7" s="33" customFormat="1" x14ac:dyDescent="0.2">
      <c r="A267" s="85" t="s">
        <v>34</v>
      </c>
      <c r="B267" s="128">
        <f>SUM(B244:B266)</f>
        <v>18792167.732939702</v>
      </c>
      <c r="C267" s="128">
        <f>SUM(C244:C266)</f>
        <v>18382835.860800002</v>
      </c>
      <c r="D267" s="104">
        <f t="shared" si="13"/>
        <v>2.2267068870073903</v>
      </c>
      <c r="E267" s="128">
        <f>SUM(E244:E266)</f>
        <v>281718725.98002893</v>
      </c>
      <c r="F267" s="128">
        <f>SUM(F244:F266)</f>
        <v>334857886.9314</v>
      </c>
      <c r="G267" s="104">
        <f t="shared" si="14"/>
        <v>-15.869168093465669</v>
      </c>
    </row>
    <row r="268" spans="1:7" s="33" customFormat="1" x14ac:dyDescent="0.2">
      <c r="A268" s="82"/>
      <c r="B268" s="74"/>
      <c r="C268" s="74"/>
      <c r="D268" s="97"/>
      <c r="E268" s="88"/>
      <c r="F268" s="98"/>
      <c r="G268" s="97"/>
    </row>
    <row r="269" spans="1:7" x14ac:dyDescent="0.2">
      <c r="A269" s="85" t="s">
        <v>35</v>
      </c>
      <c r="B269" s="89"/>
      <c r="C269" s="89"/>
      <c r="D269" s="99"/>
      <c r="E269" s="99"/>
      <c r="F269" s="99"/>
      <c r="G269" s="99"/>
    </row>
    <row r="270" spans="1:7" x14ac:dyDescent="0.2">
      <c r="A270" s="82" t="s">
        <v>116</v>
      </c>
      <c r="B270" s="70">
        <v>0</v>
      </c>
      <c r="C270" s="69">
        <v>0</v>
      </c>
      <c r="D270" s="127">
        <f t="shared" ref="D270:D279" si="15">IFERROR(((B270/C270)-1)*100,IF(B270+C270&lt;&gt;0,100,0))</f>
        <v>0</v>
      </c>
      <c r="E270" s="69">
        <v>2553.3196210000001</v>
      </c>
      <c r="F270" s="69">
        <v>0</v>
      </c>
      <c r="G270" s="127">
        <f t="shared" ref="G270:G279" si="16">IFERROR(((E270/F270)-1)*100,IF(E270+F270&lt;&gt;0,100,0))</f>
        <v>100</v>
      </c>
    </row>
    <row r="271" spans="1:7" s="66" customFormat="1" x14ac:dyDescent="0.2">
      <c r="A271" s="107" t="s">
        <v>118</v>
      </c>
      <c r="B271" s="70">
        <v>6203.89</v>
      </c>
      <c r="C271" s="69">
        <v>0</v>
      </c>
      <c r="D271" s="127">
        <f t="shared" si="15"/>
        <v>100</v>
      </c>
      <c r="E271" s="69">
        <v>600940.60325579997</v>
      </c>
      <c r="F271" s="69">
        <v>328153.32794500003</v>
      </c>
      <c r="G271" s="127">
        <f t="shared" si="16"/>
        <v>83.127992947406696</v>
      </c>
    </row>
    <row r="272" spans="1:7" s="66" customFormat="1" x14ac:dyDescent="0.2">
      <c r="A272" s="107" t="s">
        <v>137</v>
      </c>
      <c r="B272" s="70">
        <v>0</v>
      </c>
      <c r="C272" s="69">
        <v>0</v>
      </c>
      <c r="D272" s="127">
        <f t="shared" si="15"/>
        <v>0</v>
      </c>
      <c r="E272" s="69">
        <v>474863.36099999998</v>
      </c>
      <c r="F272" s="69">
        <v>0</v>
      </c>
      <c r="G272" s="127">
        <f t="shared" si="16"/>
        <v>100</v>
      </c>
    </row>
    <row r="273" spans="1:7" s="66" customFormat="1" x14ac:dyDescent="0.2">
      <c r="A273" s="107" t="s">
        <v>124</v>
      </c>
      <c r="B273" s="70">
        <v>0</v>
      </c>
      <c r="C273" s="69">
        <v>0</v>
      </c>
      <c r="D273" s="127">
        <f t="shared" si="15"/>
        <v>0</v>
      </c>
      <c r="E273" s="69">
        <v>478316.36998110003</v>
      </c>
      <c r="F273" s="69">
        <v>121822.985</v>
      </c>
      <c r="G273" s="127">
        <f t="shared" si="16"/>
        <v>292.63228526299861</v>
      </c>
    </row>
    <row r="274" spans="1:7" s="66" customFormat="1" x14ac:dyDescent="0.2">
      <c r="A274" s="107" t="s">
        <v>125</v>
      </c>
      <c r="B274" s="70">
        <v>0</v>
      </c>
      <c r="C274" s="69">
        <v>0</v>
      </c>
      <c r="D274" s="127">
        <f t="shared" si="15"/>
        <v>0</v>
      </c>
      <c r="E274" s="69">
        <v>0</v>
      </c>
      <c r="F274" s="69">
        <v>2093.3000000000002</v>
      </c>
      <c r="G274" s="127">
        <f t="shared" si="16"/>
        <v>-100</v>
      </c>
    </row>
    <row r="275" spans="1:7" s="66" customFormat="1" x14ac:dyDescent="0.2">
      <c r="A275" s="107" t="s">
        <v>138</v>
      </c>
      <c r="B275" s="70">
        <v>0</v>
      </c>
      <c r="C275" s="69">
        <v>0</v>
      </c>
      <c r="D275" s="127">
        <f t="shared" si="15"/>
        <v>0</v>
      </c>
      <c r="E275" s="69">
        <v>2.5000000000000001E-5</v>
      </c>
      <c r="F275" s="69">
        <v>0</v>
      </c>
      <c r="G275" s="127">
        <f t="shared" si="16"/>
        <v>100</v>
      </c>
    </row>
    <row r="276" spans="1:7" s="66" customFormat="1" x14ac:dyDescent="0.2">
      <c r="A276" s="107" t="s">
        <v>139</v>
      </c>
      <c r="B276" s="70">
        <v>0</v>
      </c>
      <c r="C276" s="69">
        <v>0</v>
      </c>
      <c r="D276" s="127">
        <f t="shared" si="15"/>
        <v>0</v>
      </c>
      <c r="E276" s="69">
        <v>146.25049999999999</v>
      </c>
      <c r="F276" s="69">
        <v>0</v>
      </c>
      <c r="G276" s="127">
        <f t="shared" si="16"/>
        <v>100</v>
      </c>
    </row>
    <row r="277" spans="1:7" s="66" customFormat="1" x14ac:dyDescent="0.2">
      <c r="A277" s="107" t="s">
        <v>132</v>
      </c>
      <c r="B277" s="70">
        <v>0</v>
      </c>
      <c r="C277" s="69">
        <v>0</v>
      </c>
      <c r="D277" s="127">
        <f t="shared" si="15"/>
        <v>0</v>
      </c>
      <c r="E277" s="69">
        <v>63135.364277959998</v>
      </c>
      <c r="F277" s="69">
        <v>0</v>
      </c>
      <c r="G277" s="127">
        <f t="shared" si="16"/>
        <v>100</v>
      </c>
    </row>
    <row r="278" spans="1:7" s="66" customFormat="1" x14ac:dyDescent="0.2">
      <c r="A278" s="107" t="s">
        <v>135</v>
      </c>
      <c r="B278" s="70">
        <v>197930.77820599999</v>
      </c>
      <c r="C278" s="69">
        <v>79722.715710000004</v>
      </c>
      <c r="D278" s="127">
        <f t="shared" si="15"/>
        <v>148.2740037682542</v>
      </c>
      <c r="E278" s="69">
        <v>3541576.4917212999</v>
      </c>
      <c r="F278" s="69">
        <v>1708434.0688732001</v>
      </c>
      <c r="G278" s="127">
        <f t="shared" si="16"/>
        <v>107.29957077343646</v>
      </c>
    </row>
    <row r="279" spans="1:7" x14ac:dyDescent="0.2">
      <c r="A279" s="85" t="s">
        <v>34</v>
      </c>
      <c r="B279" s="128">
        <f>SUM(B270:B278)</f>
        <v>204134.668206</v>
      </c>
      <c r="C279" s="128">
        <f>SUM(C270:C278)</f>
        <v>79722.715710000004</v>
      </c>
      <c r="D279" s="104">
        <f t="shared" si="15"/>
        <v>156.05583852482135</v>
      </c>
      <c r="E279" s="128">
        <f>SUM(E270:E278)</f>
        <v>5161531.7603821605</v>
      </c>
      <c r="F279" s="128">
        <f>SUM(F270:F278)</f>
        <v>2160503.6818182003</v>
      </c>
      <c r="G279" s="104">
        <f t="shared" si="16"/>
        <v>138.90409462475</v>
      </c>
    </row>
    <row r="280" spans="1:7" x14ac:dyDescent="0.2">
      <c r="A280" s="30" t="s">
        <v>97</v>
      </c>
      <c r="B280" s="47"/>
      <c r="C280" s="47"/>
      <c r="D280" s="52"/>
      <c r="E280" s="52"/>
      <c r="F280" s="52"/>
      <c r="G280" s="52"/>
    </row>
    <row r="281" spans="1:7" x14ac:dyDescent="0.2">
      <c r="A281" s="85" t="s">
        <v>33</v>
      </c>
      <c r="B281" s="89"/>
      <c r="C281" s="89"/>
      <c r="D281" s="94"/>
      <c r="E281" s="95"/>
      <c r="F281" s="95"/>
      <c r="G281" s="96"/>
    </row>
    <row r="282" spans="1:7" x14ac:dyDescent="0.2">
      <c r="A282" s="82" t="s">
        <v>114</v>
      </c>
      <c r="B282" s="70">
        <v>0</v>
      </c>
      <c r="C282" s="69">
        <v>0</v>
      </c>
      <c r="D282" s="127">
        <f t="shared" ref="D282:D305" si="17">IFERROR(((B282/C282)-1)*100,IF(B282+C282&lt;&gt;0,100,0))</f>
        <v>0</v>
      </c>
      <c r="E282" s="81"/>
      <c r="F282" s="81"/>
      <c r="G282" s="68"/>
    </row>
    <row r="283" spans="1:7" s="66" customFormat="1" x14ac:dyDescent="0.2">
      <c r="A283" s="107" t="s">
        <v>115</v>
      </c>
      <c r="B283" s="70">
        <v>0</v>
      </c>
      <c r="C283" s="69">
        <v>0</v>
      </c>
      <c r="D283" s="127">
        <f t="shared" si="17"/>
        <v>0</v>
      </c>
      <c r="E283" s="106"/>
      <c r="F283" s="106"/>
      <c r="G283" s="68"/>
    </row>
    <row r="284" spans="1:7" s="66" customFormat="1" x14ac:dyDescent="0.2">
      <c r="A284" s="107" t="s">
        <v>116</v>
      </c>
      <c r="B284" s="70">
        <v>67</v>
      </c>
      <c r="C284" s="69">
        <v>6</v>
      </c>
      <c r="D284" s="127">
        <f t="shared" si="17"/>
        <v>1016.6666666666666</v>
      </c>
      <c r="E284" s="106"/>
      <c r="F284" s="106"/>
      <c r="G284" s="68"/>
    </row>
    <row r="285" spans="1:7" s="66" customFormat="1" x14ac:dyDescent="0.2">
      <c r="A285" s="107" t="s">
        <v>117</v>
      </c>
      <c r="B285" s="70">
        <v>0</v>
      </c>
      <c r="C285" s="69">
        <v>5</v>
      </c>
      <c r="D285" s="127">
        <f t="shared" si="17"/>
        <v>-100</v>
      </c>
      <c r="E285" s="106"/>
      <c r="F285" s="106"/>
      <c r="G285" s="68"/>
    </row>
    <row r="286" spans="1:7" s="66" customFormat="1" x14ac:dyDescent="0.2">
      <c r="A286" s="107" t="s">
        <v>118</v>
      </c>
      <c r="B286" s="70">
        <v>183540</v>
      </c>
      <c r="C286" s="69">
        <v>25777</v>
      </c>
      <c r="D286" s="127">
        <f t="shared" si="17"/>
        <v>612.03010435659701</v>
      </c>
      <c r="E286" s="106"/>
      <c r="F286" s="106"/>
      <c r="G286" s="68"/>
    </row>
    <row r="287" spans="1:7" s="66" customFormat="1" x14ac:dyDescent="0.2">
      <c r="A287" s="107" t="s">
        <v>119</v>
      </c>
      <c r="B287" s="70">
        <v>28663</v>
      </c>
      <c r="C287" s="69">
        <v>29769</v>
      </c>
      <c r="D287" s="127">
        <f t="shared" si="17"/>
        <v>-3.7152742786119797</v>
      </c>
      <c r="E287" s="106"/>
      <c r="F287" s="106"/>
      <c r="G287" s="68"/>
    </row>
    <row r="288" spans="1:7" s="66" customFormat="1" x14ac:dyDescent="0.2">
      <c r="A288" s="107" t="s">
        <v>120</v>
      </c>
      <c r="B288" s="70">
        <v>500</v>
      </c>
      <c r="C288" s="69">
        <v>10</v>
      </c>
      <c r="D288" s="127">
        <f t="shared" si="17"/>
        <v>4900</v>
      </c>
      <c r="E288" s="106"/>
      <c r="F288" s="106"/>
      <c r="G288" s="68"/>
    </row>
    <row r="289" spans="1:7" s="66" customFormat="1" x14ac:dyDescent="0.2">
      <c r="A289" s="107" t="s">
        <v>121</v>
      </c>
      <c r="B289" s="70">
        <v>1215</v>
      </c>
      <c r="C289" s="69">
        <v>1715</v>
      </c>
      <c r="D289" s="127">
        <f t="shared" si="17"/>
        <v>-29.154518950437314</v>
      </c>
      <c r="E289" s="106"/>
      <c r="F289" s="106"/>
      <c r="G289" s="68"/>
    </row>
    <row r="290" spans="1:7" s="66" customFormat="1" x14ac:dyDescent="0.2">
      <c r="A290" s="107" t="s">
        <v>122</v>
      </c>
      <c r="B290" s="70">
        <v>0</v>
      </c>
      <c r="C290" s="69">
        <v>10</v>
      </c>
      <c r="D290" s="127">
        <f t="shared" si="17"/>
        <v>-100</v>
      </c>
      <c r="E290" s="106"/>
      <c r="F290" s="106"/>
      <c r="G290" s="68"/>
    </row>
    <row r="291" spans="1:7" s="66" customFormat="1" x14ac:dyDescent="0.2">
      <c r="A291" s="107" t="s">
        <v>123</v>
      </c>
      <c r="B291" s="70">
        <v>0</v>
      </c>
      <c r="C291" s="69">
        <v>0</v>
      </c>
      <c r="D291" s="127">
        <f t="shared" si="17"/>
        <v>0</v>
      </c>
      <c r="E291" s="106"/>
      <c r="F291" s="106"/>
      <c r="G291" s="68"/>
    </row>
    <row r="292" spans="1:7" s="66" customFormat="1" x14ac:dyDescent="0.2">
      <c r="A292" s="107" t="s">
        <v>124</v>
      </c>
      <c r="B292" s="70">
        <v>163953</v>
      </c>
      <c r="C292" s="69">
        <v>119178</v>
      </c>
      <c r="D292" s="127">
        <f t="shared" si="17"/>
        <v>37.569853496450676</v>
      </c>
      <c r="E292" s="106"/>
      <c r="F292" s="106"/>
      <c r="G292" s="68"/>
    </row>
    <row r="293" spans="1:7" s="66" customFormat="1" x14ac:dyDescent="0.2">
      <c r="A293" s="107" t="s">
        <v>125</v>
      </c>
      <c r="B293" s="70">
        <v>245436</v>
      </c>
      <c r="C293" s="69">
        <v>55538</v>
      </c>
      <c r="D293" s="127">
        <f t="shared" si="17"/>
        <v>341.92444812560768</v>
      </c>
      <c r="E293" s="106"/>
      <c r="F293" s="106"/>
      <c r="G293" s="68"/>
    </row>
    <row r="294" spans="1:7" s="66" customFormat="1" x14ac:dyDescent="0.2">
      <c r="A294" s="107" t="s">
        <v>126</v>
      </c>
      <c r="B294" s="70">
        <v>0</v>
      </c>
      <c r="C294" s="69">
        <v>2126</v>
      </c>
      <c r="D294" s="127">
        <f t="shared" si="17"/>
        <v>-100</v>
      </c>
      <c r="E294" s="106"/>
      <c r="F294" s="106"/>
      <c r="G294" s="68"/>
    </row>
    <row r="295" spans="1:7" s="66" customFormat="1" x14ac:dyDescent="0.2">
      <c r="A295" s="107" t="s">
        <v>127</v>
      </c>
      <c r="B295" s="70">
        <v>0</v>
      </c>
      <c r="C295" s="69">
        <v>0</v>
      </c>
      <c r="D295" s="127">
        <f t="shared" si="17"/>
        <v>0</v>
      </c>
      <c r="E295" s="106"/>
      <c r="F295" s="106"/>
      <c r="G295" s="68"/>
    </row>
    <row r="296" spans="1:7" s="66" customFormat="1" x14ac:dyDescent="0.2">
      <c r="A296" s="107" t="s">
        <v>128</v>
      </c>
      <c r="B296" s="70">
        <v>115</v>
      </c>
      <c r="C296" s="69">
        <v>5992</v>
      </c>
      <c r="D296" s="127">
        <f t="shared" si="17"/>
        <v>-98.0807743658211</v>
      </c>
      <c r="E296" s="106"/>
      <c r="F296" s="106"/>
      <c r="G296" s="68"/>
    </row>
    <row r="297" spans="1:7" s="66" customFormat="1" x14ac:dyDescent="0.2">
      <c r="A297" s="107" t="s">
        <v>129</v>
      </c>
      <c r="B297" s="70">
        <v>1655</v>
      </c>
      <c r="C297" s="69">
        <v>2527</v>
      </c>
      <c r="D297" s="127">
        <f t="shared" si="17"/>
        <v>-34.507320933913732</v>
      </c>
      <c r="E297" s="106"/>
      <c r="F297" s="106"/>
      <c r="G297" s="68"/>
    </row>
    <row r="298" spans="1:7" s="66" customFormat="1" x14ac:dyDescent="0.2">
      <c r="A298" s="107" t="s">
        <v>130</v>
      </c>
      <c r="B298" s="70">
        <v>0</v>
      </c>
      <c r="C298" s="69">
        <v>0</v>
      </c>
      <c r="D298" s="127">
        <f t="shared" si="17"/>
        <v>0</v>
      </c>
      <c r="E298" s="106"/>
      <c r="F298" s="106"/>
      <c r="G298" s="68"/>
    </row>
    <row r="299" spans="1:7" s="66" customFormat="1" x14ac:dyDescent="0.2">
      <c r="A299" s="107" t="s">
        <v>131</v>
      </c>
      <c r="B299" s="70">
        <v>0</v>
      </c>
      <c r="C299" s="69">
        <v>0</v>
      </c>
      <c r="D299" s="127">
        <f t="shared" si="17"/>
        <v>0</v>
      </c>
      <c r="E299" s="106"/>
      <c r="F299" s="106"/>
      <c r="G299" s="68"/>
    </row>
    <row r="300" spans="1:7" s="66" customFormat="1" x14ac:dyDescent="0.2">
      <c r="A300" s="107" t="s">
        <v>132</v>
      </c>
      <c r="B300" s="70">
        <v>0</v>
      </c>
      <c r="C300" s="69">
        <v>0</v>
      </c>
      <c r="D300" s="127">
        <f t="shared" si="17"/>
        <v>0</v>
      </c>
      <c r="E300" s="106"/>
      <c r="F300" s="106"/>
      <c r="G300" s="68"/>
    </row>
    <row r="301" spans="1:7" s="66" customFormat="1" x14ac:dyDescent="0.2">
      <c r="A301" s="107" t="s">
        <v>133</v>
      </c>
      <c r="B301" s="70">
        <v>0</v>
      </c>
      <c r="C301" s="69">
        <v>0</v>
      </c>
      <c r="D301" s="127">
        <f t="shared" si="17"/>
        <v>0</v>
      </c>
      <c r="E301" s="106"/>
      <c r="F301" s="106"/>
      <c r="G301" s="68"/>
    </row>
    <row r="302" spans="1:7" s="66" customFormat="1" x14ac:dyDescent="0.2">
      <c r="A302" s="107" t="s">
        <v>134</v>
      </c>
      <c r="B302" s="70">
        <v>12775</v>
      </c>
      <c r="C302" s="69">
        <v>0</v>
      </c>
      <c r="D302" s="127">
        <f t="shared" si="17"/>
        <v>100</v>
      </c>
      <c r="E302" s="106"/>
      <c r="F302" s="106"/>
      <c r="G302" s="68"/>
    </row>
    <row r="303" spans="1:7" s="66" customFormat="1" x14ac:dyDescent="0.2">
      <c r="A303" s="107" t="s">
        <v>135</v>
      </c>
      <c r="B303" s="70">
        <v>686204</v>
      </c>
      <c r="C303" s="69">
        <v>985912</v>
      </c>
      <c r="D303" s="127">
        <f t="shared" si="17"/>
        <v>-30.399061985248178</v>
      </c>
      <c r="E303" s="106"/>
      <c r="F303" s="106"/>
      <c r="G303" s="68"/>
    </row>
    <row r="304" spans="1:7" s="66" customFormat="1" x14ac:dyDescent="0.2">
      <c r="A304" s="107" t="s">
        <v>136</v>
      </c>
      <c r="B304" s="70">
        <v>2723</v>
      </c>
      <c r="C304" s="69">
        <v>2</v>
      </c>
      <c r="D304" s="127">
        <f t="shared" si="17"/>
        <v>136050</v>
      </c>
      <c r="E304" s="106"/>
      <c r="F304" s="106"/>
      <c r="G304" s="68"/>
    </row>
    <row r="305" spans="1:7" x14ac:dyDescent="0.2">
      <c r="A305" s="85" t="s">
        <v>34</v>
      </c>
      <c r="B305" s="128">
        <f>SUM(B282:B304)</f>
        <v>1326846</v>
      </c>
      <c r="C305" s="128">
        <f>SUM(C282:C304)</f>
        <v>1228567</v>
      </c>
      <c r="D305" s="104">
        <f t="shared" si="17"/>
        <v>7.9994823237153456</v>
      </c>
      <c r="E305" s="86"/>
      <c r="F305" s="86"/>
      <c r="G305" s="68"/>
    </row>
    <row r="306" spans="1:7" x14ac:dyDescent="0.2">
      <c r="A306" s="82"/>
      <c r="B306" s="74"/>
      <c r="C306" s="74"/>
      <c r="D306" s="97"/>
      <c r="E306" s="88"/>
      <c r="F306" s="98"/>
      <c r="G306" s="98"/>
    </row>
    <row r="307" spans="1:7" x14ac:dyDescent="0.2">
      <c r="A307" s="85" t="s">
        <v>35</v>
      </c>
      <c r="B307" s="89"/>
      <c r="C307" s="89"/>
      <c r="D307" s="99"/>
      <c r="E307" s="99"/>
      <c r="F307" s="99"/>
      <c r="G307" s="99"/>
    </row>
    <row r="308" spans="1:7" x14ac:dyDescent="0.2">
      <c r="A308" s="82" t="s">
        <v>116</v>
      </c>
      <c r="B308" s="70">
        <v>10000</v>
      </c>
      <c r="C308" s="69">
        <v>0</v>
      </c>
      <c r="D308" s="127">
        <f t="shared" ref="D308:D317" si="18">IFERROR(((B308/C308)-1)*100,IF(B308+C308&lt;&gt;0,100,0))</f>
        <v>100</v>
      </c>
      <c r="E308" s="81"/>
      <c r="F308" s="81"/>
      <c r="G308" s="68"/>
    </row>
    <row r="309" spans="1:7" s="66" customFormat="1" x14ac:dyDescent="0.2">
      <c r="A309" s="107" t="s">
        <v>118</v>
      </c>
      <c r="B309" s="70">
        <v>402331</v>
      </c>
      <c r="C309" s="69">
        <v>90165</v>
      </c>
      <c r="D309" s="127">
        <f t="shared" si="18"/>
        <v>346.2163810791327</v>
      </c>
      <c r="E309" s="106"/>
      <c r="F309" s="106"/>
      <c r="G309" s="68"/>
    </row>
    <row r="310" spans="1:7" s="66" customFormat="1" x14ac:dyDescent="0.2">
      <c r="A310" s="107" t="s">
        <v>137</v>
      </c>
      <c r="B310" s="70">
        <v>0</v>
      </c>
      <c r="C310" s="69">
        <v>0</v>
      </c>
      <c r="D310" s="127">
        <f t="shared" si="18"/>
        <v>0</v>
      </c>
      <c r="E310" s="106"/>
      <c r="F310" s="106"/>
      <c r="G310" s="68"/>
    </row>
    <row r="311" spans="1:7" s="66" customFormat="1" x14ac:dyDescent="0.2">
      <c r="A311" s="107" t="s">
        <v>124</v>
      </c>
      <c r="B311" s="70">
        <v>319804</v>
      </c>
      <c r="C311" s="69">
        <v>41648</v>
      </c>
      <c r="D311" s="127">
        <f t="shared" si="18"/>
        <v>667.87360737610447</v>
      </c>
      <c r="E311" s="106"/>
      <c r="F311" s="106"/>
      <c r="G311" s="68"/>
    </row>
    <row r="312" spans="1:7" s="66" customFormat="1" x14ac:dyDescent="0.2">
      <c r="A312" s="107" t="s">
        <v>125</v>
      </c>
      <c r="B312" s="70">
        <v>0</v>
      </c>
      <c r="C312" s="69">
        <v>1900</v>
      </c>
      <c r="D312" s="127">
        <f t="shared" si="18"/>
        <v>-100</v>
      </c>
      <c r="E312" s="106"/>
      <c r="F312" s="106"/>
      <c r="G312" s="68"/>
    </row>
    <row r="313" spans="1:7" s="66" customFormat="1" x14ac:dyDescent="0.2">
      <c r="A313" s="107" t="s">
        <v>138</v>
      </c>
      <c r="B313" s="70">
        <v>0</v>
      </c>
      <c r="C313" s="69">
        <v>0</v>
      </c>
      <c r="D313" s="127">
        <f t="shared" si="18"/>
        <v>0</v>
      </c>
      <c r="E313" s="106"/>
      <c r="F313" s="106"/>
      <c r="G313" s="68"/>
    </row>
    <row r="314" spans="1:7" s="66" customFormat="1" x14ac:dyDescent="0.2">
      <c r="A314" s="107" t="s">
        <v>139</v>
      </c>
      <c r="B314" s="70">
        <v>0</v>
      </c>
      <c r="C314" s="69">
        <v>0</v>
      </c>
      <c r="D314" s="127">
        <f t="shared" si="18"/>
        <v>0</v>
      </c>
      <c r="E314" s="106"/>
      <c r="F314" s="106"/>
      <c r="G314" s="68"/>
    </row>
    <row r="315" spans="1:7" s="66" customFormat="1" x14ac:dyDescent="0.2">
      <c r="A315" s="107" t="s">
        <v>132</v>
      </c>
      <c r="B315" s="70">
        <v>0</v>
      </c>
      <c r="C315" s="69">
        <v>0</v>
      </c>
      <c r="D315" s="127">
        <f t="shared" si="18"/>
        <v>0</v>
      </c>
      <c r="E315" s="106"/>
      <c r="F315" s="106"/>
      <c r="G315" s="68"/>
    </row>
    <row r="316" spans="1:7" s="66" customFormat="1" x14ac:dyDescent="0.2">
      <c r="A316" s="107" t="s">
        <v>135</v>
      </c>
      <c r="B316" s="70">
        <v>2552637</v>
      </c>
      <c r="C316" s="69">
        <v>1358611</v>
      </c>
      <c r="D316" s="127">
        <f t="shared" si="18"/>
        <v>87.885789236212574</v>
      </c>
      <c r="E316" s="106"/>
      <c r="F316" s="106"/>
      <c r="G316" s="68"/>
    </row>
    <row r="317" spans="1:7" x14ac:dyDescent="0.2">
      <c r="A317" s="85" t="s">
        <v>34</v>
      </c>
      <c r="B317" s="128">
        <f>SUM(B308:B316)</f>
        <v>3284772</v>
      </c>
      <c r="C317" s="128">
        <f>SUM(C308:C316)</f>
        <v>1492324</v>
      </c>
      <c r="D317" s="104">
        <f t="shared" si="18"/>
        <v>120.11118229017291</v>
      </c>
      <c r="E317" s="86"/>
      <c r="F317" s="86"/>
      <c r="G317" s="68"/>
    </row>
    <row r="318" spans="1:7" x14ac:dyDescent="0.2">
      <c r="A318" s="33"/>
      <c r="B318" s="33"/>
      <c r="C318" s="33"/>
      <c r="D318" s="33"/>
      <c r="E318" s="33"/>
      <c r="F318" s="33"/>
      <c r="G318" s="33"/>
    </row>
    <row r="319" spans="1:7" ht="15.75" x14ac:dyDescent="0.25">
      <c r="A319" s="139" t="s">
        <v>72</v>
      </c>
      <c r="B319" s="139"/>
      <c r="C319" s="139"/>
      <c r="D319" s="139"/>
      <c r="E319" s="139"/>
      <c r="F319" s="139"/>
      <c r="G319" s="139"/>
    </row>
    <row r="320" spans="1:7" ht="15.75" x14ac:dyDescent="0.25">
      <c r="A320" s="55"/>
      <c r="B320" s="55"/>
      <c r="C320" s="55"/>
      <c r="D320" s="55"/>
      <c r="E320" s="55"/>
      <c r="F320" s="55"/>
      <c r="G320" s="55"/>
    </row>
    <row r="321" spans="1:7" x14ac:dyDescent="0.2">
      <c r="A321" s="52"/>
      <c r="B321" s="52" t="s">
        <v>0</v>
      </c>
      <c r="C321" s="52" t="s">
        <v>0</v>
      </c>
      <c r="D321" s="52" t="s">
        <v>1</v>
      </c>
      <c r="E321" s="52" t="s">
        <v>2</v>
      </c>
      <c r="F321" s="52" t="s">
        <v>2</v>
      </c>
      <c r="G321" s="52" t="s">
        <v>1</v>
      </c>
    </row>
    <row r="322" spans="1:7" x14ac:dyDescent="0.2">
      <c r="A322" s="52"/>
      <c r="B322" s="52" t="s">
        <v>3</v>
      </c>
      <c r="C322" s="52" t="s">
        <v>3</v>
      </c>
      <c r="D322" s="52" t="s">
        <v>4</v>
      </c>
      <c r="E322" s="52" t="s">
        <v>5</v>
      </c>
      <c r="F322" s="52" t="s">
        <v>5</v>
      </c>
      <c r="G322" s="52" t="s">
        <v>6</v>
      </c>
    </row>
    <row r="323" spans="1:7" x14ac:dyDescent="0.2">
      <c r="A323" s="30" t="s">
        <v>31</v>
      </c>
      <c r="B323" s="47" t="s">
        <v>112</v>
      </c>
      <c r="C323" s="47" t="s">
        <v>113</v>
      </c>
      <c r="D323" s="52" t="s">
        <v>0</v>
      </c>
      <c r="E323" s="120">
        <v>2018</v>
      </c>
      <c r="F323" s="120">
        <v>2017</v>
      </c>
      <c r="G323" s="52" t="s">
        <v>7</v>
      </c>
    </row>
    <row r="324" spans="1:7" x14ac:dyDescent="0.2">
      <c r="A324" s="85" t="s">
        <v>33</v>
      </c>
      <c r="B324" s="67"/>
      <c r="C324" s="81"/>
      <c r="D324" s="68"/>
      <c r="E324" s="81"/>
      <c r="F324" s="81"/>
      <c r="G324" s="68"/>
    </row>
    <row r="325" spans="1:7" s="66" customFormat="1" x14ac:dyDescent="0.2">
      <c r="A325" s="82" t="s">
        <v>107</v>
      </c>
      <c r="B325" s="70">
        <v>0</v>
      </c>
      <c r="C325" s="69">
        <v>0</v>
      </c>
      <c r="D325" s="104">
        <f t="shared" ref="D325" si="19">IFERROR(((B325/C325)-1)*100,IF(B325+C325&lt;&gt;0,100,0))</f>
        <v>0</v>
      </c>
      <c r="E325" s="69">
        <v>0</v>
      </c>
      <c r="F325" s="69">
        <v>0</v>
      </c>
      <c r="G325" s="104">
        <f t="shared" ref="G325" si="20">IFERROR(((E325/F325)-1)*100,IF(E325+F325&lt;&gt;0,100,0))</f>
        <v>0</v>
      </c>
    </row>
    <row r="326" spans="1:7" x14ac:dyDescent="0.2">
      <c r="A326" s="82" t="s">
        <v>99</v>
      </c>
      <c r="B326" s="70">
        <v>118251</v>
      </c>
      <c r="C326" s="69">
        <v>67489</v>
      </c>
      <c r="D326" s="104">
        <f t="shared" ref="D326:D333" si="21">IFERROR(((B326/C326)-1)*100,IF(B326+C326&lt;&gt;0,100,0))</f>
        <v>75.215220258116133</v>
      </c>
      <c r="E326" s="69">
        <v>1532394</v>
      </c>
      <c r="F326" s="69">
        <v>1456173</v>
      </c>
      <c r="G326" s="104">
        <f t="shared" ref="G326:G333" si="22">IFERROR(((E326/F326)-1)*100,IF(E326+F326&lt;&gt;0,100,0))</f>
        <v>5.2343368542062008</v>
      </c>
    </row>
    <row r="327" spans="1:7" x14ac:dyDescent="0.2">
      <c r="A327" s="82" t="s">
        <v>100</v>
      </c>
      <c r="B327" s="70">
        <v>3849</v>
      </c>
      <c r="C327" s="69">
        <v>963</v>
      </c>
      <c r="D327" s="104">
        <f t="shared" si="21"/>
        <v>299.6884735202492</v>
      </c>
      <c r="E327" s="69">
        <v>28833</v>
      </c>
      <c r="F327" s="69">
        <v>34901</v>
      </c>
      <c r="G327" s="104">
        <f t="shared" si="22"/>
        <v>-17.386321308845019</v>
      </c>
    </row>
    <row r="328" spans="1:7" x14ac:dyDescent="0.2">
      <c r="A328" s="82" t="s">
        <v>98</v>
      </c>
      <c r="B328" s="70">
        <v>3692</v>
      </c>
      <c r="C328" s="69">
        <v>889</v>
      </c>
      <c r="D328" s="104">
        <f t="shared" si="21"/>
        <v>315.29808773903261</v>
      </c>
      <c r="E328" s="69">
        <v>27252</v>
      </c>
      <c r="F328" s="69">
        <v>32917</v>
      </c>
      <c r="G328" s="104">
        <f t="shared" si="22"/>
        <v>-17.209952304280463</v>
      </c>
    </row>
    <row r="329" spans="1:7" x14ac:dyDescent="0.2">
      <c r="A329" s="82" t="s">
        <v>103</v>
      </c>
      <c r="B329" s="70">
        <v>66</v>
      </c>
      <c r="C329" s="69">
        <v>199</v>
      </c>
      <c r="D329" s="104">
        <f t="shared" si="21"/>
        <v>-66.834170854271363</v>
      </c>
      <c r="E329" s="69">
        <v>1346</v>
      </c>
      <c r="F329" s="69">
        <v>1565</v>
      </c>
      <c r="G329" s="104">
        <f t="shared" si="22"/>
        <v>-13.993610223642172</v>
      </c>
    </row>
    <row r="330" spans="1:7" s="66" customFormat="1" x14ac:dyDescent="0.2">
      <c r="A330" s="82" t="s">
        <v>104</v>
      </c>
      <c r="B330" s="70">
        <v>70</v>
      </c>
      <c r="C330" s="69">
        <v>188</v>
      </c>
      <c r="D330" s="104">
        <f t="shared" si="21"/>
        <v>-62.765957446808507</v>
      </c>
      <c r="E330" s="69">
        <v>1291</v>
      </c>
      <c r="F330" s="69">
        <v>1473</v>
      </c>
      <c r="G330" s="104">
        <f t="shared" si="22"/>
        <v>-12.355736591989142</v>
      </c>
    </row>
    <row r="331" spans="1:7" s="66" customFormat="1" x14ac:dyDescent="0.2">
      <c r="A331" s="82" t="s">
        <v>101</v>
      </c>
      <c r="B331" s="70">
        <v>72</v>
      </c>
      <c r="C331" s="69">
        <v>34</v>
      </c>
      <c r="D331" s="104">
        <f t="shared" ref="D331" si="23">IFERROR(((B331/C331)-1)*100,IF(B331+C331&lt;&gt;0,100,0))</f>
        <v>111.76470588235294</v>
      </c>
      <c r="E331" s="69">
        <v>1008</v>
      </c>
      <c r="F331" s="69">
        <v>1431</v>
      </c>
      <c r="G331" s="104">
        <f t="shared" ref="G331" si="24">IFERROR(((E331/F331)-1)*100,IF(E331+F331&lt;&gt;0,100,0))</f>
        <v>-29.559748427672961</v>
      </c>
    </row>
    <row r="332" spans="1:7" x14ac:dyDescent="0.2">
      <c r="A332" s="82" t="s">
        <v>108</v>
      </c>
      <c r="B332" s="70">
        <v>61</v>
      </c>
      <c r="C332" s="69">
        <v>37</v>
      </c>
      <c r="D332" s="104">
        <f t="shared" si="21"/>
        <v>64.86486486486487</v>
      </c>
      <c r="E332" s="69">
        <v>1879</v>
      </c>
      <c r="F332" s="69">
        <v>1659</v>
      </c>
      <c r="G332" s="104">
        <f t="shared" si="22"/>
        <v>13.261000602772754</v>
      </c>
    </row>
    <row r="333" spans="1:7" x14ac:dyDescent="0.2">
      <c r="A333" s="85" t="s">
        <v>34</v>
      </c>
      <c r="B333" s="86">
        <f>SUM(B325:B332)</f>
        <v>126061</v>
      </c>
      <c r="C333" s="86">
        <f>SUM(C325:C332)</f>
        <v>69799</v>
      </c>
      <c r="D333" s="104">
        <f t="shared" si="21"/>
        <v>80.605739337239783</v>
      </c>
      <c r="E333" s="86">
        <f>SUM(E325:E332)</f>
        <v>1594003</v>
      </c>
      <c r="F333" s="86">
        <f>SUM(F325:F332)</f>
        <v>1530119</v>
      </c>
      <c r="G333" s="104">
        <f t="shared" si="22"/>
        <v>4.1751001065930105</v>
      </c>
    </row>
    <row r="334" spans="1:7" x14ac:dyDescent="0.2">
      <c r="A334" s="82"/>
      <c r="B334" s="82"/>
      <c r="C334" s="82"/>
      <c r="D334" s="83"/>
      <c r="E334" s="83"/>
      <c r="F334" s="83"/>
      <c r="G334" s="83"/>
    </row>
    <row r="335" spans="1:7" x14ac:dyDescent="0.2">
      <c r="A335" s="85" t="s">
        <v>35</v>
      </c>
      <c r="B335" s="85"/>
      <c r="C335" s="85"/>
      <c r="D335" s="84"/>
      <c r="E335" s="84"/>
      <c r="F335" s="84"/>
      <c r="G335" s="84"/>
    </row>
    <row r="336" spans="1:7" s="66" customFormat="1" x14ac:dyDescent="0.2">
      <c r="A336" s="82" t="s">
        <v>107</v>
      </c>
      <c r="B336" s="70">
        <v>0</v>
      </c>
      <c r="C336" s="81">
        <v>0</v>
      </c>
      <c r="D336" s="104">
        <f t="shared" ref="D336:D342" si="25">IFERROR(((B336/C336)-1)*100,IF(B336+C336&lt;&gt;0,100,0))</f>
        <v>0</v>
      </c>
      <c r="E336" s="69">
        <v>0</v>
      </c>
      <c r="F336" s="81">
        <v>0</v>
      </c>
      <c r="G336" s="104">
        <f t="shared" ref="G336:G342" si="26">IFERROR(((E336/F336)-1)*100,IF(E336+F336&lt;&gt;0,100,0))</f>
        <v>0</v>
      </c>
    </row>
    <row r="337" spans="1:7" x14ac:dyDescent="0.2">
      <c r="A337" s="82" t="s">
        <v>78</v>
      </c>
      <c r="B337" s="70">
        <v>217</v>
      </c>
      <c r="C337" s="69">
        <v>281</v>
      </c>
      <c r="D337" s="104">
        <f t="shared" si="25"/>
        <v>-22.775800711743777</v>
      </c>
      <c r="E337" s="69">
        <v>3310</v>
      </c>
      <c r="F337" s="69">
        <v>9278</v>
      </c>
      <c r="G337" s="104">
        <f t="shared" si="26"/>
        <v>-64.324207803405912</v>
      </c>
    </row>
    <row r="338" spans="1:7" x14ac:dyDescent="0.2">
      <c r="A338" s="82" t="s">
        <v>102</v>
      </c>
      <c r="B338" s="70">
        <v>88</v>
      </c>
      <c r="C338" s="69">
        <v>47</v>
      </c>
      <c r="D338" s="104">
        <f t="shared" si="25"/>
        <v>87.2340425531915</v>
      </c>
      <c r="E338" s="69">
        <v>2262</v>
      </c>
      <c r="F338" s="69">
        <v>3268</v>
      </c>
      <c r="G338" s="104">
        <f t="shared" si="26"/>
        <v>-30.783353733170138</v>
      </c>
    </row>
    <row r="339" spans="1:7" s="66" customFormat="1" x14ac:dyDescent="0.2">
      <c r="A339" s="82" t="s">
        <v>103</v>
      </c>
      <c r="B339" s="70">
        <v>0</v>
      </c>
      <c r="C339" s="69">
        <v>0</v>
      </c>
      <c r="D339" s="104">
        <f t="shared" si="25"/>
        <v>0</v>
      </c>
      <c r="E339" s="69">
        <v>0</v>
      </c>
      <c r="F339" s="69">
        <v>0</v>
      </c>
      <c r="G339" s="104">
        <f t="shared" si="26"/>
        <v>0</v>
      </c>
    </row>
    <row r="340" spans="1:7" s="66" customFormat="1" x14ac:dyDescent="0.2">
      <c r="A340" s="82" t="s">
        <v>109</v>
      </c>
      <c r="B340" s="67">
        <v>0</v>
      </c>
      <c r="C340" s="81">
        <v>0</v>
      </c>
      <c r="D340" s="104">
        <f t="shared" si="25"/>
        <v>0</v>
      </c>
      <c r="E340" s="81">
        <v>0</v>
      </c>
      <c r="F340" s="81">
        <v>0</v>
      </c>
      <c r="G340" s="104">
        <f t="shared" si="26"/>
        <v>0</v>
      </c>
    </row>
    <row r="341" spans="1:7" x14ac:dyDescent="0.2">
      <c r="A341" s="82" t="s">
        <v>101</v>
      </c>
      <c r="B341" s="70">
        <v>42</v>
      </c>
      <c r="C341" s="69">
        <v>184</v>
      </c>
      <c r="D341" s="104">
        <f t="shared" si="25"/>
        <v>-77.173913043478265</v>
      </c>
      <c r="E341" s="69">
        <v>366</v>
      </c>
      <c r="F341" s="69">
        <v>2469</v>
      </c>
      <c r="G341" s="104">
        <f t="shared" si="26"/>
        <v>-85.176184690157953</v>
      </c>
    </row>
    <row r="342" spans="1:7" x14ac:dyDescent="0.2">
      <c r="A342" s="85" t="s">
        <v>34</v>
      </c>
      <c r="B342" s="86">
        <f>SUM(B337:B341)</f>
        <v>347</v>
      </c>
      <c r="C342" s="86">
        <f>SUM(C337:C341)</f>
        <v>512</v>
      </c>
      <c r="D342" s="104">
        <f t="shared" si="25"/>
        <v>-32.2265625</v>
      </c>
      <c r="E342" s="86">
        <f>SUM(E337:E341)</f>
        <v>5938</v>
      </c>
      <c r="F342" s="86">
        <f>SUM(F337:F341)</f>
        <v>15015</v>
      </c>
      <c r="G342" s="104">
        <f t="shared" si="26"/>
        <v>-60.45288045288045</v>
      </c>
    </row>
    <row r="343" spans="1:7" x14ac:dyDescent="0.2">
      <c r="A343" s="30" t="s">
        <v>32</v>
      </c>
      <c r="B343" s="47"/>
      <c r="C343" s="47"/>
      <c r="D343" s="52"/>
      <c r="E343" s="52"/>
      <c r="F343" s="52"/>
      <c r="G343" s="52"/>
    </row>
    <row r="344" spans="1:7" s="66" customFormat="1" x14ac:dyDescent="0.2">
      <c r="A344" s="85" t="s">
        <v>33</v>
      </c>
      <c r="B344" s="67"/>
      <c r="C344" s="81"/>
      <c r="D344" s="68"/>
      <c r="E344" s="81"/>
      <c r="F344" s="81"/>
      <c r="G344" s="68"/>
    </row>
    <row r="345" spans="1:7" s="66" customFormat="1" x14ac:dyDescent="0.2">
      <c r="A345" s="82" t="s">
        <v>107</v>
      </c>
      <c r="B345" s="70">
        <v>0</v>
      </c>
      <c r="C345" s="69">
        <v>0</v>
      </c>
      <c r="D345" s="104">
        <f t="shared" ref="D345:D353" si="27">IFERROR(((B345/C345)-1)*100,IF(B345+C345&lt;&gt;0,100,0))</f>
        <v>0</v>
      </c>
      <c r="E345" s="69">
        <v>0</v>
      </c>
      <c r="F345" s="69">
        <v>0</v>
      </c>
      <c r="G345" s="104">
        <f t="shared" ref="G345:G353" si="28">IFERROR(((E345/F345)-1)*100,IF(E345+F345&lt;&gt;0,100,0))</f>
        <v>0</v>
      </c>
    </row>
    <row r="346" spans="1:7" s="66" customFormat="1" x14ac:dyDescent="0.2">
      <c r="A346" s="82" t="s">
        <v>99</v>
      </c>
      <c r="B346" s="70">
        <v>1799020</v>
      </c>
      <c r="C346" s="69">
        <v>297735</v>
      </c>
      <c r="D346" s="104">
        <f t="shared" si="27"/>
        <v>504.23530992325391</v>
      </c>
      <c r="E346" s="69">
        <v>8864383</v>
      </c>
      <c r="F346" s="69">
        <v>10287727</v>
      </c>
      <c r="G346" s="104">
        <f t="shared" si="28"/>
        <v>-13.835359355861598</v>
      </c>
    </row>
    <row r="347" spans="1:7" s="66" customFormat="1" x14ac:dyDescent="0.2">
      <c r="A347" s="82" t="s">
        <v>100</v>
      </c>
      <c r="B347" s="70">
        <v>1173107</v>
      </c>
      <c r="C347" s="69">
        <v>122090</v>
      </c>
      <c r="D347" s="104">
        <f t="shared" si="27"/>
        <v>860.85428782046029</v>
      </c>
      <c r="E347" s="69">
        <v>4898784</v>
      </c>
      <c r="F347" s="69">
        <v>7109243</v>
      </c>
      <c r="G347" s="104">
        <f t="shared" si="28"/>
        <v>-31.092747849524905</v>
      </c>
    </row>
    <row r="348" spans="1:7" s="66" customFormat="1" x14ac:dyDescent="0.2">
      <c r="A348" s="82" t="s">
        <v>98</v>
      </c>
      <c r="B348" s="70">
        <v>838883</v>
      </c>
      <c r="C348" s="69">
        <v>42034</v>
      </c>
      <c r="D348" s="104">
        <f t="shared" si="27"/>
        <v>1895.7248893752676</v>
      </c>
      <c r="E348" s="69">
        <v>3591000</v>
      </c>
      <c r="F348" s="69">
        <v>4152056</v>
      </c>
      <c r="G348" s="104">
        <f t="shared" si="28"/>
        <v>-13.512727188650631</v>
      </c>
    </row>
    <row r="349" spans="1:7" s="66" customFormat="1" x14ac:dyDescent="0.2">
      <c r="A349" s="82" t="s">
        <v>103</v>
      </c>
      <c r="B349" s="70">
        <v>1819868</v>
      </c>
      <c r="C349" s="69">
        <v>23280382</v>
      </c>
      <c r="D349" s="104">
        <f t="shared" ref="D349:D350" si="29">IFERROR(((B349/C349)-1)*100,IF(B349+C349&lt;&gt;0,100,0))</f>
        <v>-92.182825866001679</v>
      </c>
      <c r="E349" s="69">
        <v>19658030</v>
      </c>
      <c r="F349" s="69">
        <v>72467123</v>
      </c>
      <c r="G349" s="104">
        <f t="shared" ref="G349:G350" si="30">IFERROR(((E349/F349)-1)*100,IF(E349+F349&lt;&gt;0,100,0))</f>
        <v>-72.873174501490837</v>
      </c>
    </row>
    <row r="350" spans="1:7" s="66" customFormat="1" x14ac:dyDescent="0.2">
      <c r="A350" s="82" t="s">
        <v>104</v>
      </c>
      <c r="B350" s="70">
        <v>1648658</v>
      </c>
      <c r="C350" s="69">
        <v>22961445</v>
      </c>
      <c r="D350" s="104">
        <f t="shared" si="29"/>
        <v>-92.81988568228175</v>
      </c>
      <c r="E350" s="69">
        <v>18861193</v>
      </c>
      <c r="F350" s="69">
        <v>68581480</v>
      </c>
      <c r="G350" s="104">
        <f t="shared" si="30"/>
        <v>-72.498124858197869</v>
      </c>
    </row>
    <row r="351" spans="1:7" s="66" customFormat="1" x14ac:dyDescent="0.2">
      <c r="A351" s="82" t="s">
        <v>101</v>
      </c>
      <c r="B351" s="70">
        <v>329664</v>
      </c>
      <c r="C351" s="69">
        <v>90816</v>
      </c>
      <c r="D351" s="104">
        <f t="shared" si="27"/>
        <v>263.00211416490487</v>
      </c>
      <c r="E351" s="69">
        <v>1379344</v>
      </c>
      <c r="F351" s="69">
        <v>1156087</v>
      </c>
      <c r="G351" s="104">
        <f t="shared" si="28"/>
        <v>19.311435904045293</v>
      </c>
    </row>
    <row r="352" spans="1:7" s="66" customFormat="1" x14ac:dyDescent="0.2">
      <c r="A352" s="82" t="s">
        <v>108</v>
      </c>
      <c r="B352" s="70">
        <v>57948</v>
      </c>
      <c r="C352" s="69">
        <v>401336</v>
      </c>
      <c r="D352" s="104">
        <f t="shared" si="27"/>
        <v>-85.561225506807276</v>
      </c>
      <c r="E352" s="69">
        <v>4509900</v>
      </c>
      <c r="F352" s="69">
        <v>6392118</v>
      </c>
      <c r="G352" s="104">
        <f t="shared" si="28"/>
        <v>-29.44592074176353</v>
      </c>
    </row>
    <row r="353" spans="1:7" s="66" customFormat="1" x14ac:dyDescent="0.2">
      <c r="A353" s="85" t="s">
        <v>34</v>
      </c>
      <c r="B353" s="86">
        <f>SUM(B345:B352)</f>
        <v>7667148</v>
      </c>
      <c r="C353" s="86">
        <f>SUM(C345:C352)</f>
        <v>47195838</v>
      </c>
      <c r="D353" s="104">
        <f t="shared" si="27"/>
        <v>-83.754609887422703</v>
      </c>
      <c r="E353" s="86">
        <f>SUM(E345:E352)</f>
        <v>61762634</v>
      </c>
      <c r="F353" s="86">
        <f>SUM(F345:F352)</f>
        <v>170145834</v>
      </c>
      <c r="G353" s="104">
        <f t="shared" si="28"/>
        <v>-63.700178518623026</v>
      </c>
    </row>
    <row r="354" spans="1:7" s="66" customFormat="1" x14ac:dyDescent="0.2">
      <c r="A354" s="82"/>
      <c r="B354" s="82"/>
      <c r="C354" s="82"/>
      <c r="D354" s="83"/>
      <c r="E354" s="83"/>
      <c r="F354" s="83"/>
      <c r="G354" s="83"/>
    </row>
    <row r="355" spans="1:7" s="66" customFormat="1" x14ac:dyDescent="0.2">
      <c r="A355" s="85" t="s">
        <v>35</v>
      </c>
      <c r="B355" s="85"/>
      <c r="C355" s="85"/>
      <c r="D355" s="84"/>
      <c r="E355" s="84"/>
      <c r="F355" s="84"/>
      <c r="G355" s="84"/>
    </row>
    <row r="356" spans="1:7" s="66" customFormat="1" x14ac:dyDescent="0.2">
      <c r="A356" s="82" t="s">
        <v>107</v>
      </c>
      <c r="B356" s="70">
        <v>0</v>
      </c>
      <c r="C356" s="81">
        <v>0</v>
      </c>
      <c r="D356" s="104">
        <f t="shared" ref="D356:D362" si="31">IFERROR(((B356/C356)-1)*100,IF(B356+C356&lt;&gt;0,100,0))</f>
        <v>0</v>
      </c>
      <c r="E356" s="69">
        <v>0</v>
      </c>
      <c r="F356" s="81">
        <v>0</v>
      </c>
      <c r="G356" s="104">
        <f t="shared" ref="G356:G362" si="32">IFERROR(((E356/F356)-1)*100,IF(E356+F356&lt;&gt;0,100,0))</f>
        <v>0</v>
      </c>
    </row>
    <row r="357" spans="1:7" s="66" customFormat="1" x14ac:dyDescent="0.2">
      <c r="A357" s="82" t="s">
        <v>78</v>
      </c>
      <c r="B357" s="70">
        <v>139554</v>
      </c>
      <c r="C357" s="69">
        <v>70096</v>
      </c>
      <c r="D357" s="104">
        <f t="shared" si="31"/>
        <v>99.089819675873088</v>
      </c>
      <c r="E357" s="69">
        <v>2378912</v>
      </c>
      <c r="F357" s="69">
        <v>2086925</v>
      </c>
      <c r="G357" s="104">
        <f t="shared" si="32"/>
        <v>13.991255076248542</v>
      </c>
    </row>
    <row r="358" spans="1:7" s="66" customFormat="1" x14ac:dyDescent="0.2">
      <c r="A358" s="82" t="s">
        <v>102</v>
      </c>
      <c r="B358" s="70">
        <v>133121</v>
      </c>
      <c r="C358" s="69">
        <v>155207</v>
      </c>
      <c r="D358" s="104">
        <f t="shared" si="31"/>
        <v>-14.230028284806739</v>
      </c>
      <c r="E358" s="69">
        <v>5151672</v>
      </c>
      <c r="F358" s="69">
        <v>4762839</v>
      </c>
      <c r="G358" s="104">
        <f t="shared" si="32"/>
        <v>8.1638913261607104</v>
      </c>
    </row>
    <row r="359" spans="1:7" s="66" customFormat="1" x14ac:dyDescent="0.2">
      <c r="A359" s="82" t="s">
        <v>103</v>
      </c>
      <c r="B359" s="70">
        <v>0</v>
      </c>
      <c r="C359" s="69">
        <v>0</v>
      </c>
      <c r="D359" s="104">
        <f t="shared" si="31"/>
        <v>0</v>
      </c>
      <c r="E359" s="69">
        <v>0</v>
      </c>
      <c r="F359" s="69">
        <v>0</v>
      </c>
      <c r="G359" s="104">
        <f t="shared" si="32"/>
        <v>0</v>
      </c>
    </row>
    <row r="360" spans="1:7" s="66" customFormat="1" x14ac:dyDescent="0.2">
      <c r="A360" s="82" t="s">
        <v>109</v>
      </c>
      <c r="B360" s="67">
        <v>0</v>
      </c>
      <c r="C360" s="81">
        <v>0</v>
      </c>
      <c r="D360" s="104">
        <f t="shared" si="31"/>
        <v>0</v>
      </c>
      <c r="E360" s="81">
        <v>0</v>
      </c>
      <c r="F360" s="81">
        <v>0</v>
      </c>
      <c r="G360" s="104">
        <f t="shared" si="32"/>
        <v>0</v>
      </c>
    </row>
    <row r="361" spans="1:7" s="66" customFormat="1" x14ac:dyDescent="0.2">
      <c r="A361" s="82" t="s">
        <v>101</v>
      </c>
      <c r="B361" s="70">
        <v>23029</v>
      </c>
      <c r="C361" s="69">
        <v>99155</v>
      </c>
      <c r="D361" s="104">
        <f t="shared" si="31"/>
        <v>-76.774746608844737</v>
      </c>
      <c r="E361" s="69">
        <v>451056</v>
      </c>
      <c r="F361" s="69">
        <v>3529300</v>
      </c>
      <c r="G361" s="104">
        <f t="shared" si="32"/>
        <v>-87.2196752897175</v>
      </c>
    </row>
    <row r="362" spans="1:7" s="66" customFormat="1" x14ac:dyDescent="0.2">
      <c r="A362" s="85" t="s">
        <v>34</v>
      </c>
      <c r="B362" s="86">
        <f>SUM(B356:B361)</f>
        <v>295704</v>
      </c>
      <c r="C362" s="86">
        <f>SUM(C356:C361)</f>
        <v>324458</v>
      </c>
      <c r="D362" s="104">
        <f t="shared" si="31"/>
        <v>-8.8621639780803729</v>
      </c>
      <c r="E362" s="86">
        <f>SUM(E356:E361)</f>
        <v>7981640</v>
      </c>
      <c r="F362" s="86">
        <f>SUM(F356:F361)</f>
        <v>10379064</v>
      </c>
      <c r="G362" s="104">
        <f t="shared" si="32"/>
        <v>-23.098653211888852</v>
      </c>
    </row>
    <row r="363" spans="1:7" x14ac:dyDescent="0.2">
      <c r="A363" s="30" t="s">
        <v>96</v>
      </c>
      <c r="B363" s="47"/>
      <c r="C363" s="47"/>
      <c r="D363" s="52"/>
      <c r="E363" s="52"/>
      <c r="F363" s="52"/>
      <c r="G363" s="52"/>
    </row>
    <row r="364" spans="1:7" s="66" customFormat="1" x14ac:dyDescent="0.2">
      <c r="A364" s="85" t="s">
        <v>33</v>
      </c>
      <c r="B364" s="67"/>
      <c r="C364" s="81"/>
      <c r="D364" s="68"/>
      <c r="E364" s="81"/>
      <c r="F364" s="81"/>
      <c r="G364" s="68"/>
    </row>
    <row r="365" spans="1:7" s="66" customFormat="1" x14ac:dyDescent="0.2">
      <c r="A365" s="82" t="s">
        <v>107</v>
      </c>
      <c r="B365" s="70">
        <v>0</v>
      </c>
      <c r="C365" s="69">
        <v>0</v>
      </c>
      <c r="D365" s="104">
        <f t="shared" ref="D365:D373" si="33">IFERROR(((B365/C365)-1)*100,IF(B365+C365&lt;&gt;0,100,0))</f>
        <v>0</v>
      </c>
      <c r="E365" s="69">
        <v>0</v>
      </c>
      <c r="F365" s="69">
        <v>0</v>
      </c>
      <c r="G365" s="104">
        <f t="shared" ref="G365:G373" si="34">IFERROR(((E365/F365)-1)*100,IF(E365+F365&lt;&gt;0,100,0))</f>
        <v>0</v>
      </c>
    </row>
    <row r="366" spans="1:7" s="66" customFormat="1" x14ac:dyDescent="0.2">
      <c r="A366" s="82" t="s">
        <v>99</v>
      </c>
      <c r="B366" s="70">
        <v>539159244.48065698</v>
      </c>
      <c r="C366" s="69">
        <v>86723252.378140002</v>
      </c>
      <c r="D366" s="104">
        <f t="shared" si="33"/>
        <v>521.70090453913929</v>
      </c>
      <c r="E366" s="69">
        <v>2901262824.6280298</v>
      </c>
      <c r="F366" s="69">
        <v>2788130670.2789402</v>
      </c>
      <c r="G366" s="104">
        <f t="shared" si="34"/>
        <v>4.0576345848873485</v>
      </c>
    </row>
    <row r="367" spans="1:7" s="66" customFormat="1" x14ac:dyDescent="0.2">
      <c r="A367" s="82" t="s">
        <v>100</v>
      </c>
      <c r="B367" s="70">
        <v>12220750.010988999</v>
      </c>
      <c r="C367" s="69">
        <v>1282508.0598599999</v>
      </c>
      <c r="D367" s="104">
        <f t="shared" si="33"/>
        <v>852.87900275051913</v>
      </c>
      <c r="E367" s="69">
        <v>59019650.474237002</v>
      </c>
      <c r="F367" s="69">
        <v>85686479.754104003</v>
      </c>
      <c r="G367" s="104">
        <f t="shared" si="34"/>
        <v>-31.12139669688062</v>
      </c>
    </row>
    <row r="368" spans="1:7" s="66" customFormat="1" x14ac:dyDescent="0.2">
      <c r="A368" s="82" t="s">
        <v>98</v>
      </c>
      <c r="B368" s="70">
        <v>71.526719999999997</v>
      </c>
      <c r="C368" s="69">
        <v>237.56</v>
      </c>
      <c r="D368" s="104">
        <f t="shared" si="33"/>
        <v>-69.89109277656172</v>
      </c>
      <c r="E368" s="69">
        <v>14802.87168</v>
      </c>
      <c r="F368" s="69">
        <v>3244.7997</v>
      </c>
      <c r="G368" s="104">
        <f t="shared" si="34"/>
        <v>356.20294158681043</v>
      </c>
    </row>
    <row r="369" spans="1:7" s="66" customFormat="1" x14ac:dyDescent="0.2">
      <c r="A369" s="82" t="s">
        <v>103</v>
      </c>
      <c r="B369" s="70">
        <v>1110661.6636933</v>
      </c>
      <c r="C369" s="69">
        <v>4108285.9320399999</v>
      </c>
      <c r="D369" s="104">
        <f t="shared" ref="D369:D370" si="35">IFERROR(((B369/C369)-1)*100,IF(B369+C369&lt;&gt;0,100,0))</f>
        <v>-72.965327095872496</v>
      </c>
      <c r="E369" s="69">
        <v>11040530.3117126</v>
      </c>
      <c r="F369" s="69">
        <v>12672364.694868701</v>
      </c>
      <c r="G369" s="104">
        <f t="shared" ref="G369:G370" si="36">IFERROR(((E369/F369)-1)*100,IF(E369+F369&lt;&gt;0,100,0))</f>
        <v>-12.877110329825525</v>
      </c>
    </row>
    <row r="370" spans="1:7" s="66" customFormat="1" x14ac:dyDescent="0.2">
      <c r="A370" s="82" t="s">
        <v>104</v>
      </c>
      <c r="B370" s="70">
        <v>49597.556772000004</v>
      </c>
      <c r="C370" s="69">
        <v>5.0000000000000002E-5</v>
      </c>
      <c r="D370" s="104">
        <f t="shared" si="35"/>
        <v>99195113444</v>
      </c>
      <c r="E370" s="69">
        <v>57064.333572000003</v>
      </c>
      <c r="F370" s="69">
        <v>24.967569999999998</v>
      </c>
      <c r="G370" s="104">
        <f t="shared" si="36"/>
        <v>228453.81429590465</v>
      </c>
    </row>
    <row r="371" spans="1:7" s="66" customFormat="1" x14ac:dyDescent="0.2">
      <c r="A371" s="82" t="s">
        <v>101</v>
      </c>
      <c r="B371" s="70">
        <v>3714260.5186370001</v>
      </c>
      <c r="C371" s="69">
        <v>405031.20114999998</v>
      </c>
      <c r="D371" s="104">
        <f t="shared" si="33"/>
        <v>817.03071469337351</v>
      </c>
      <c r="E371" s="69">
        <v>23709111.808878999</v>
      </c>
      <c r="F371" s="69">
        <v>21981662.970199</v>
      </c>
      <c r="G371" s="104">
        <f t="shared" si="34"/>
        <v>7.8585903214963171</v>
      </c>
    </row>
    <row r="372" spans="1:7" s="66" customFormat="1" x14ac:dyDescent="0.2">
      <c r="A372" s="82" t="s">
        <v>108</v>
      </c>
      <c r="B372" s="70">
        <v>7801.0312999999996</v>
      </c>
      <c r="C372" s="69">
        <v>31154.055079999998</v>
      </c>
      <c r="D372" s="104">
        <f t="shared" si="33"/>
        <v>-74.959820543528423</v>
      </c>
      <c r="E372" s="69">
        <v>365990.32279399998</v>
      </c>
      <c r="F372" s="69">
        <v>453569.06825700001</v>
      </c>
      <c r="G372" s="104">
        <f t="shared" si="34"/>
        <v>-19.308800267080027</v>
      </c>
    </row>
    <row r="373" spans="1:7" s="66" customFormat="1" x14ac:dyDescent="0.2">
      <c r="A373" s="85" t="s">
        <v>34</v>
      </c>
      <c r="B373" s="86">
        <f>SUM(B365:B372)</f>
        <v>556262386.78876817</v>
      </c>
      <c r="C373" s="86">
        <f>SUM(C365:C372)</f>
        <v>92550469.186320007</v>
      </c>
      <c r="D373" s="104">
        <f t="shared" si="33"/>
        <v>501.03680908296246</v>
      </c>
      <c r="E373" s="86">
        <f>SUM(E365:E372)</f>
        <v>2995469974.7509041</v>
      </c>
      <c r="F373" s="86">
        <f>SUM(F365:F372)</f>
        <v>2908928016.5336385</v>
      </c>
      <c r="G373" s="104">
        <f t="shared" si="34"/>
        <v>2.9750463994083765</v>
      </c>
    </row>
    <row r="374" spans="1:7" s="66" customFormat="1" x14ac:dyDescent="0.2">
      <c r="A374" s="82"/>
      <c r="B374" s="82"/>
      <c r="C374" s="82"/>
      <c r="D374" s="83"/>
      <c r="E374" s="83"/>
      <c r="F374" s="83"/>
      <c r="G374" s="83"/>
    </row>
    <row r="375" spans="1:7" s="66" customFormat="1" x14ac:dyDescent="0.2">
      <c r="A375" s="85" t="s">
        <v>35</v>
      </c>
      <c r="B375" s="85"/>
      <c r="C375" s="85"/>
      <c r="D375" s="84"/>
      <c r="E375" s="84"/>
      <c r="F375" s="84"/>
      <c r="G375" s="84"/>
    </row>
    <row r="376" spans="1:7" s="66" customFormat="1" x14ac:dyDescent="0.2">
      <c r="A376" s="82" t="s">
        <v>107</v>
      </c>
      <c r="B376" s="70">
        <v>0</v>
      </c>
      <c r="C376" s="81">
        <v>0</v>
      </c>
      <c r="D376" s="104">
        <f t="shared" ref="D376:D382" si="37">IFERROR(((B376/C376)-1)*100,IF(B376+C376&lt;&gt;0,100,0))</f>
        <v>0</v>
      </c>
      <c r="E376" s="69">
        <v>0</v>
      </c>
      <c r="F376" s="81">
        <v>0</v>
      </c>
      <c r="G376" s="104">
        <f t="shared" ref="G376:G382" si="38">IFERROR(((E376/F376)-1)*100,IF(E376+F376&lt;&gt;0,100,0))</f>
        <v>0</v>
      </c>
    </row>
    <row r="377" spans="1:7" s="66" customFormat="1" x14ac:dyDescent="0.2">
      <c r="A377" s="82" t="s">
        <v>78</v>
      </c>
      <c r="B377" s="70">
        <v>683469.2598</v>
      </c>
      <c r="C377" s="69">
        <v>808873.10519999999</v>
      </c>
      <c r="D377" s="104">
        <f t="shared" si="37"/>
        <v>-15.503525162824261</v>
      </c>
      <c r="E377" s="69">
        <v>14519927.00209</v>
      </c>
      <c r="F377" s="69">
        <v>18912513.523359999</v>
      </c>
      <c r="G377" s="104">
        <f t="shared" si="38"/>
        <v>-23.225820913991402</v>
      </c>
    </row>
    <row r="378" spans="1:7" s="66" customFormat="1" x14ac:dyDescent="0.2">
      <c r="A378" s="82" t="s">
        <v>102</v>
      </c>
      <c r="B378" s="70">
        <v>114960.81229</v>
      </c>
      <c r="C378" s="69">
        <v>49116.113550000002</v>
      </c>
      <c r="D378" s="104">
        <f t="shared" si="37"/>
        <v>134.05926076168541</v>
      </c>
      <c r="E378" s="69">
        <v>3067045.1027899999</v>
      </c>
      <c r="F378" s="69">
        <v>3085446.5714500002</v>
      </c>
      <c r="G378" s="104">
        <f t="shared" si="38"/>
        <v>-0.59639563459861211</v>
      </c>
    </row>
    <row r="379" spans="1:7" s="66" customFormat="1" x14ac:dyDescent="0.2">
      <c r="A379" s="82" t="s">
        <v>103</v>
      </c>
      <c r="B379" s="70">
        <v>0</v>
      </c>
      <c r="C379" s="69">
        <v>0</v>
      </c>
      <c r="D379" s="104">
        <f t="shared" si="37"/>
        <v>0</v>
      </c>
      <c r="E379" s="69">
        <v>0</v>
      </c>
      <c r="F379" s="69">
        <v>0</v>
      </c>
      <c r="G379" s="104">
        <f t="shared" si="38"/>
        <v>0</v>
      </c>
    </row>
    <row r="380" spans="1:7" s="66" customFormat="1" x14ac:dyDescent="0.2">
      <c r="A380" s="82" t="s">
        <v>109</v>
      </c>
      <c r="B380" s="67">
        <v>0</v>
      </c>
      <c r="C380" s="81">
        <v>0</v>
      </c>
      <c r="D380" s="104">
        <f t="shared" si="37"/>
        <v>0</v>
      </c>
      <c r="E380" s="81">
        <v>0</v>
      </c>
      <c r="F380" s="81">
        <v>0</v>
      </c>
      <c r="G380" s="104">
        <f t="shared" si="38"/>
        <v>0</v>
      </c>
    </row>
    <row r="381" spans="1:7" s="66" customFormat="1" x14ac:dyDescent="0.2">
      <c r="A381" s="82" t="s">
        <v>101</v>
      </c>
      <c r="B381" s="70">
        <v>27497.551159999999</v>
      </c>
      <c r="C381" s="69">
        <v>110838.88477</v>
      </c>
      <c r="D381" s="104">
        <f t="shared" si="37"/>
        <v>-75.191422020295732</v>
      </c>
      <c r="E381" s="69">
        <v>415238.56552</v>
      </c>
      <c r="F381" s="69">
        <v>622636.17559999996</v>
      </c>
      <c r="G381" s="104">
        <f t="shared" si="38"/>
        <v>-33.309598479423776</v>
      </c>
    </row>
    <row r="382" spans="1:7" s="66" customFormat="1" x14ac:dyDescent="0.2">
      <c r="A382" s="85" t="s">
        <v>34</v>
      </c>
      <c r="B382" s="86">
        <f>SUM(B376:B381)</f>
        <v>825927.62325000006</v>
      </c>
      <c r="C382" s="86">
        <f>SUM(C376:C381)</f>
        <v>968828.10352</v>
      </c>
      <c r="D382" s="104">
        <f t="shared" si="37"/>
        <v>-14.749828142970456</v>
      </c>
      <c r="E382" s="86">
        <f>SUM(E376:E381)</f>
        <v>18002210.670399997</v>
      </c>
      <c r="F382" s="86">
        <f>SUM(F376:F381)</f>
        <v>22620596.270409998</v>
      </c>
      <c r="G382" s="104">
        <f t="shared" si="38"/>
        <v>-20.416727944750555</v>
      </c>
    </row>
    <row r="383" spans="1:7" x14ac:dyDescent="0.2">
      <c r="A383" s="30" t="s">
        <v>97</v>
      </c>
      <c r="B383" s="47"/>
      <c r="C383" s="47"/>
      <c r="D383" s="52"/>
      <c r="E383" s="52"/>
      <c r="F383" s="52"/>
      <c r="G383" s="52"/>
    </row>
    <row r="384" spans="1:7" s="66" customFormat="1" x14ac:dyDescent="0.2">
      <c r="A384" s="85" t="s">
        <v>33</v>
      </c>
      <c r="B384" s="67"/>
      <c r="C384" s="81"/>
      <c r="D384" s="68"/>
      <c r="E384" s="81"/>
      <c r="F384" s="81"/>
      <c r="G384" s="68"/>
    </row>
    <row r="385" spans="1:7" s="66" customFormat="1" x14ac:dyDescent="0.2">
      <c r="A385" s="82" t="s">
        <v>107</v>
      </c>
      <c r="B385" s="70">
        <v>0</v>
      </c>
      <c r="C385" s="69">
        <v>0</v>
      </c>
      <c r="D385" s="104">
        <f t="shared" ref="D385:D393" si="39">IFERROR(((B385/C385)-1)*100,IF(B385+C385&lt;&gt;0,100,0))</f>
        <v>0</v>
      </c>
      <c r="E385" s="81"/>
      <c r="F385" s="81"/>
      <c r="G385" s="68"/>
    </row>
    <row r="386" spans="1:7" s="66" customFormat="1" x14ac:dyDescent="0.2">
      <c r="A386" s="82" t="s">
        <v>99</v>
      </c>
      <c r="B386" s="70">
        <v>568346</v>
      </c>
      <c r="C386" s="69">
        <v>682557</v>
      </c>
      <c r="D386" s="104">
        <f t="shared" si="39"/>
        <v>-16.732814988345289</v>
      </c>
      <c r="E386" s="81"/>
      <c r="F386" s="81"/>
      <c r="G386" s="68"/>
    </row>
    <row r="387" spans="1:7" s="66" customFormat="1" x14ac:dyDescent="0.2">
      <c r="A387" s="82" t="s">
        <v>100</v>
      </c>
      <c r="B387" s="70">
        <v>736565</v>
      </c>
      <c r="C387" s="69">
        <v>1255315</v>
      </c>
      <c r="D387" s="104">
        <f t="shared" si="39"/>
        <v>-41.324289122650491</v>
      </c>
      <c r="E387" s="81"/>
      <c r="F387" s="81"/>
      <c r="G387" s="68"/>
    </row>
    <row r="388" spans="1:7" s="66" customFormat="1" x14ac:dyDescent="0.2">
      <c r="A388" s="82" t="s">
        <v>98</v>
      </c>
      <c r="B388" s="70">
        <v>554838</v>
      </c>
      <c r="C388" s="69">
        <v>938567</v>
      </c>
      <c r="D388" s="104">
        <f t="shared" si="39"/>
        <v>-40.884561251354455</v>
      </c>
      <c r="E388" s="81"/>
      <c r="F388" s="81"/>
      <c r="G388" s="68"/>
    </row>
    <row r="389" spans="1:7" s="66" customFormat="1" x14ac:dyDescent="0.2">
      <c r="A389" s="82" t="s">
        <v>103</v>
      </c>
      <c r="B389" s="70">
        <v>1877852</v>
      </c>
      <c r="C389" s="69">
        <v>14083417</v>
      </c>
      <c r="D389" s="104">
        <f t="shared" ref="D389:D390" si="40">IFERROR(((B389/C389)-1)*100,IF(B389+C389&lt;&gt;0,100,0))</f>
        <v>-86.666218858676132</v>
      </c>
      <c r="E389" s="81"/>
      <c r="F389" s="81"/>
      <c r="G389" s="68"/>
    </row>
    <row r="390" spans="1:7" s="66" customFormat="1" x14ac:dyDescent="0.2">
      <c r="A390" s="82" t="s">
        <v>104</v>
      </c>
      <c r="B390" s="70">
        <v>1807352</v>
      </c>
      <c r="C390" s="69">
        <v>13579696</v>
      </c>
      <c r="D390" s="104">
        <f t="shared" si="40"/>
        <v>-86.690777172036832</v>
      </c>
      <c r="E390" s="81"/>
      <c r="F390" s="81"/>
      <c r="G390" s="68"/>
    </row>
    <row r="391" spans="1:7" s="66" customFormat="1" x14ac:dyDescent="0.2">
      <c r="A391" s="82" t="s">
        <v>101</v>
      </c>
      <c r="B391" s="70">
        <v>146676</v>
      </c>
      <c r="C391" s="69">
        <v>294299</v>
      </c>
      <c r="D391" s="104">
        <f t="shared" si="39"/>
        <v>-50.16089079473597</v>
      </c>
      <c r="E391" s="81"/>
      <c r="F391" s="81"/>
      <c r="G391" s="68"/>
    </row>
    <row r="392" spans="1:7" s="66" customFormat="1" x14ac:dyDescent="0.2">
      <c r="A392" s="82" t="s">
        <v>108</v>
      </c>
      <c r="B392" s="70">
        <v>829835</v>
      </c>
      <c r="C392" s="69">
        <v>1919943</v>
      </c>
      <c r="D392" s="104">
        <f t="shared" si="39"/>
        <v>-56.778143934481392</v>
      </c>
      <c r="E392" s="81"/>
      <c r="F392" s="81"/>
      <c r="G392" s="68"/>
    </row>
    <row r="393" spans="1:7" s="66" customFormat="1" x14ac:dyDescent="0.2">
      <c r="A393" s="85" t="s">
        <v>34</v>
      </c>
      <c r="B393" s="86">
        <f>SUM(B385:B392)</f>
        <v>6521464</v>
      </c>
      <c r="C393" s="86">
        <f>SUM(C385:C392)</f>
        <v>32753794</v>
      </c>
      <c r="D393" s="104">
        <f t="shared" si="39"/>
        <v>-80.08943940967572</v>
      </c>
      <c r="E393" s="86"/>
      <c r="F393" s="86"/>
      <c r="G393" s="68"/>
    </row>
    <row r="394" spans="1:7" s="66" customFormat="1" x14ac:dyDescent="0.2">
      <c r="A394" s="82"/>
      <c r="B394" s="82"/>
      <c r="C394" s="82"/>
      <c r="D394" s="83"/>
      <c r="E394" s="83"/>
      <c r="F394" s="83"/>
      <c r="G394" s="83"/>
    </row>
    <row r="395" spans="1:7" s="66" customFormat="1" x14ac:dyDescent="0.2">
      <c r="A395" s="85" t="s">
        <v>35</v>
      </c>
      <c r="B395" s="85"/>
      <c r="C395" s="85"/>
      <c r="D395" s="84"/>
      <c r="E395" s="84"/>
      <c r="F395" s="84"/>
      <c r="G395" s="84"/>
    </row>
    <row r="396" spans="1:7" s="66" customFormat="1" x14ac:dyDescent="0.2">
      <c r="A396" s="82" t="s">
        <v>107</v>
      </c>
      <c r="B396" s="70">
        <v>0</v>
      </c>
      <c r="C396" s="81">
        <v>0</v>
      </c>
      <c r="D396" s="104">
        <f t="shared" ref="D396:D402" si="41">IFERROR(((B396/C396)-1)*100,IF(B396+C396&lt;&gt;0,100,0))</f>
        <v>0</v>
      </c>
      <c r="E396" s="81"/>
      <c r="F396" s="81"/>
      <c r="G396" s="68"/>
    </row>
    <row r="397" spans="1:7" s="66" customFormat="1" x14ac:dyDescent="0.2">
      <c r="A397" s="82" t="s">
        <v>78</v>
      </c>
      <c r="B397" s="70">
        <v>779403</v>
      </c>
      <c r="C397" s="69">
        <v>786482</v>
      </c>
      <c r="D397" s="104">
        <f t="shared" si="41"/>
        <v>-0.90008417230146298</v>
      </c>
      <c r="E397" s="81"/>
      <c r="F397" s="81"/>
      <c r="G397" s="68"/>
    </row>
    <row r="398" spans="1:7" s="66" customFormat="1" x14ac:dyDescent="0.2">
      <c r="A398" s="82" t="s">
        <v>102</v>
      </c>
      <c r="B398" s="70">
        <v>974531</v>
      </c>
      <c r="C398" s="69">
        <v>1971252</v>
      </c>
      <c r="D398" s="104">
        <f t="shared" si="41"/>
        <v>-50.562840265983247</v>
      </c>
      <c r="E398" s="81"/>
      <c r="F398" s="81"/>
      <c r="G398" s="68"/>
    </row>
    <row r="399" spans="1:7" s="66" customFormat="1" x14ac:dyDescent="0.2">
      <c r="A399" s="82" t="s">
        <v>103</v>
      </c>
      <c r="B399" s="70">
        <v>0</v>
      </c>
      <c r="C399" s="69">
        <v>0</v>
      </c>
      <c r="D399" s="104">
        <f t="shared" si="41"/>
        <v>0</v>
      </c>
      <c r="E399" s="81"/>
      <c r="F399" s="81"/>
      <c r="G399" s="68"/>
    </row>
    <row r="400" spans="1:7" s="66" customFormat="1" x14ac:dyDescent="0.2">
      <c r="A400" s="82" t="s">
        <v>109</v>
      </c>
      <c r="B400" s="67">
        <v>0</v>
      </c>
      <c r="C400" s="81">
        <v>0</v>
      </c>
      <c r="D400" s="104">
        <f t="shared" si="41"/>
        <v>0</v>
      </c>
      <c r="E400" s="81"/>
      <c r="F400" s="81"/>
      <c r="G400" s="68"/>
    </row>
    <row r="401" spans="1:7" s="66" customFormat="1" x14ac:dyDescent="0.2">
      <c r="A401" s="82" t="s">
        <v>101</v>
      </c>
      <c r="B401" s="70">
        <v>181854</v>
      </c>
      <c r="C401" s="69">
        <v>270144</v>
      </c>
      <c r="D401" s="104">
        <f t="shared" si="41"/>
        <v>-32.682569296375263</v>
      </c>
      <c r="E401" s="81"/>
      <c r="F401" s="81"/>
      <c r="G401" s="68"/>
    </row>
    <row r="402" spans="1:7" s="66" customFormat="1" x14ac:dyDescent="0.2">
      <c r="A402" s="85" t="s">
        <v>34</v>
      </c>
      <c r="B402" s="86">
        <f>SUM(B396:B401)</f>
        <v>1935788</v>
      </c>
      <c r="C402" s="86">
        <f>SUM(C396:C401)</f>
        <v>3027878</v>
      </c>
      <c r="D402" s="104">
        <f t="shared" si="41"/>
        <v>-36.067833644552394</v>
      </c>
      <c r="E402" s="86"/>
      <c r="F402" s="86"/>
      <c r="G402" s="68"/>
    </row>
    <row r="403" spans="1:7" s="66" customFormat="1" ht="15.75" x14ac:dyDescent="0.25">
      <c r="A403" s="103"/>
      <c r="B403" s="103"/>
      <c r="C403" s="103"/>
      <c r="D403" s="103"/>
      <c r="E403" s="103"/>
      <c r="F403" s="103"/>
      <c r="G403" s="103"/>
    </row>
    <row r="404" spans="1:7" ht="15.75" x14ac:dyDescent="0.25">
      <c r="A404" s="139" t="s">
        <v>60</v>
      </c>
      <c r="B404" s="139"/>
      <c r="C404" s="139"/>
      <c r="D404" s="139"/>
      <c r="E404" s="139"/>
      <c r="F404" s="139"/>
      <c r="G404" s="139"/>
    </row>
    <row r="405" spans="1:7" ht="15.75" x14ac:dyDescent="0.25">
      <c r="A405" s="93"/>
      <c r="B405" s="93"/>
      <c r="C405" s="93"/>
      <c r="D405" s="93"/>
      <c r="E405" s="93"/>
      <c r="F405" s="93"/>
      <c r="G405" s="93"/>
    </row>
    <row r="406" spans="1:7" x14ac:dyDescent="0.2">
      <c r="A406" s="52"/>
      <c r="B406" s="52" t="s">
        <v>0</v>
      </c>
      <c r="C406" s="52" t="s">
        <v>0</v>
      </c>
      <c r="D406" s="52" t="s">
        <v>1</v>
      </c>
      <c r="E406" s="52" t="s">
        <v>2</v>
      </c>
      <c r="F406" s="52" t="s">
        <v>2</v>
      </c>
      <c r="G406" s="52" t="s">
        <v>1</v>
      </c>
    </row>
    <row r="407" spans="1:7" x14ac:dyDescent="0.2">
      <c r="A407" s="52"/>
      <c r="B407" s="52" t="s">
        <v>3</v>
      </c>
      <c r="C407" s="52" t="s">
        <v>3</v>
      </c>
      <c r="D407" s="52" t="s">
        <v>4</v>
      </c>
      <c r="E407" s="52" t="s">
        <v>5</v>
      </c>
      <c r="F407" s="52" t="s">
        <v>5</v>
      </c>
      <c r="G407" s="52" t="s">
        <v>6</v>
      </c>
    </row>
    <row r="408" spans="1:7" x14ac:dyDescent="0.2">
      <c r="A408" s="30" t="s">
        <v>31</v>
      </c>
      <c r="B408" s="47" t="s">
        <v>112</v>
      </c>
      <c r="C408" s="47" t="s">
        <v>113</v>
      </c>
      <c r="D408" s="52" t="s">
        <v>0</v>
      </c>
      <c r="E408" s="120">
        <v>2018</v>
      </c>
      <c r="F408" s="120">
        <v>2017</v>
      </c>
      <c r="G408" s="52" t="s">
        <v>7</v>
      </c>
    </row>
    <row r="409" spans="1:7" x14ac:dyDescent="0.2">
      <c r="A409" s="108" t="s">
        <v>33</v>
      </c>
      <c r="B409" s="110"/>
      <c r="C409" s="110"/>
      <c r="D409" s="111"/>
      <c r="E409" s="112"/>
      <c r="F409" s="112"/>
      <c r="G409" s="113"/>
    </row>
    <row r="410" spans="1:7" x14ac:dyDescent="0.2">
      <c r="A410" s="107" t="s">
        <v>31</v>
      </c>
      <c r="B410" s="118">
        <v>9380</v>
      </c>
      <c r="C410" s="119">
        <v>11125</v>
      </c>
      <c r="D410" s="117">
        <f>IFERROR(((B410/C410)-1)*100,IF(B410+C410&lt;&gt;0,100,0))</f>
        <v>-15.685393258426972</v>
      </c>
      <c r="E410" s="119">
        <v>181465</v>
      </c>
      <c r="F410" s="119">
        <v>159974</v>
      </c>
      <c r="G410" s="117">
        <f>IFERROR(((E410/F410)-1)*100,IF(E410+F410&lt;&gt;0,100,0))</f>
        <v>13.434058034430585</v>
      </c>
    </row>
    <row r="411" spans="1:7" x14ac:dyDescent="0.2">
      <c r="A411" s="107" t="s">
        <v>32</v>
      </c>
      <c r="B411" s="118">
        <v>83338</v>
      </c>
      <c r="C411" s="119">
        <v>83564</v>
      </c>
      <c r="D411" s="117">
        <f t="shared" ref="D411:D413" si="42">IFERROR(((B411/C411)-1)*100,IF(B411+C411&lt;&gt;0,100,0))</f>
        <v>-0.27045139055095202</v>
      </c>
      <c r="E411" s="119">
        <v>1384960</v>
      </c>
      <c r="F411" s="119">
        <v>1205818</v>
      </c>
      <c r="G411" s="117">
        <f>IFERROR(((E411/F411)-1)*100,IF(E411+F411&lt;&gt;0,100,0))</f>
        <v>14.856470877031192</v>
      </c>
    </row>
    <row r="412" spans="1:7" x14ac:dyDescent="0.2">
      <c r="A412" s="107" t="s">
        <v>96</v>
      </c>
      <c r="B412" s="118">
        <v>17409238</v>
      </c>
      <c r="C412" s="119">
        <v>16759237</v>
      </c>
      <c r="D412" s="117">
        <f t="shared" si="42"/>
        <v>3.8784641568109679</v>
      </c>
      <c r="E412" s="119">
        <v>285361676</v>
      </c>
      <c r="F412" s="119">
        <v>259995671</v>
      </c>
      <c r="G412" s="117">
        <f>IFERROR(((E412/F412)-1)*100,IF(E412+F412&lt;&gt;0,100,0))</f>
        <v>9.7563182119289937</v>
      </c>
    </row>
    <row r="413" spans="1:7" x14ac:dyDescent="0.2">
      <c r="A413" s="107" t="s">
        <v>97</v>
      </c>
      <c r="B413" s="118">
        <v>126928</v>
      </c>
      <c r="C413" s="119">
        <v>118985</v>
      </c>
      <c r="D413" s="117">
        <f t="shared" si="42"/>
        <v>6.6756313821069835</v>
      </c>
      <c r="E413" s="106"/>
      <c r="F413" s="106"/>
      <c r="G413" s="117"/>
    </row>
    <row r="414" spans="1:7" x14ac:dyDescent="0.2">
      <c r="A414" s="107"/>
      <c r="B414" s="105"/>
      <c r="C414" s="105"/>
      <c r="D414" s="114"/>
      <c r="E414" s="109"/>
      <c r="F414" s="115"/>
      <c r="G414" s="114"/>
    </row>
    <row r="415" spans="1:7" x14ac:dyDescent="0.2">
      <c r="A415" s="108" t="s">
        <v>35</v>
      </c>
      <c r="B415" s="110"/>
      <c r="C415" s="110"/>
      <c r="D415" s="116"/>
      <c r="E415" s="116"/>
      <c r="F415" s="116"/>
      <c r="G415" s="116"/>
    </row>
    <row r="416" spans="1:7" x14ac:dyDescent="0.2">
      <c r="A416" s="107" t="s">
        <v>31</v>
      </c>
      <c r="B416" s="118">
        <v>385</v>
      </c>
      <c r="C416" s="119">
        <v>746</v>
      </c>
      <c r="D416" s="117">
        <f t="shared" ref="D416:D419" si="43">IFERROR(((B416/C416)-1)*100,IF(B416+C416&lt;&gt;0,100,0))</f>
        <v>-48.391420911528151</v>
      </c>
      <c r="E416" s="119">
        <v>13568</v>
      </c>
      <c r="F416" s="119">
        <v>14632</v>
      </c>
      <c r="G416" s="117">
        <f t="shared" ref="G416" si="44">IFERROR(((E416/F416)-1)*100,IF(E416+F416&lt;&gt;0,100,0))</f>
        <v>-7.2717331875341689</v>
      </c>
    </row>
    <row r="417" spans="1:7" x14ac:dyDescent="0.2">
      <c r="A417" s="107" t="s">
        <v>32</v>
      </c>
      <c r="B417" s="118">
        <v>4107</v>
      </c>
      <c r="C417" s="119">
        <v>7036</v>
      </c>
      <c r="D417" s="117">
        <f t="shared" si="43"/>
        <v>-41.62876634451392</v>
      </c>
      <c r="E417" s="119">
        <v>134433</v>
      </c>
      <c r="F417" s="119">
        <v>141054</v>
      </c>
      <c r="G417" s="117">
        <f t="shared" ref="G417" si="45">IFERROR(((E417/F417)-1)*100,IF(E417+F417&lt;&gt;0,100,0))</f>
        <v>-4.693946999021648</v>
      </c>
    </row>
    <row r="418" spans="1:7" x14ac:dyDescent="0.2">
      <c r="A418" s="107" t="s">
        <v>96</v>
      </c>
      <c r="B418" s="118">
        <v>28963</v>
      </c>
      <c r="C418" s="119">
        <v>52008</v>
      </c>
      <c r="D418" s="117">
        <f t="shared" si="43"/>
        <v>-44.310490693739425</v>
      </c>
      <c r="E418" s="119">
        <v>964932</v>
      </c>
      <c r="F418" s="119">
        <v>1746134</v>
      </c>
      <c r="G418" s="117">
        <f t="shared" ref="G418" si="46">IFERROR(((E418/F418)-1)*100,IF(E418+F418&lt;&gt;0,100,0))</f>
        <v>-44.738949015367666</v>
      </c>
    </row>
    <row r="419" spans="1:7" x14ac:dyDescent="0.2">
      <c r="A419" s="107" t="s">
        <v>97</v>
      </c>
      <c r="B419" s="118">
        <v>63184</v>
      </c>
      <c r="C419" s="119">
        <v>61121</v>
      </c>
      <c r="D419" s="117">
        <f t="shared" si="43"/>
        <v>3.3752720014397664</v>
      </c>
      <c r="E419" s="106"/>
      <c r="F419" s="106"/>
      <c r="G419" s="117"/>
    </row>
    <row r="420" spans="1:7" x14ac:dyDescent="0.2">
      <c r="A420" s="100"/>
      <c r="B420" s="100"/>
      <c r="C420" s="100"/>
      <c r="D420" s="100"/>
      <c r="E420" s="100"/>
      <c r="F420" s="100"/>
      <c r="G420" s="100"/>
    </row>
    <row r="421" spans="1:7" x14ac:dyDescent="0.2">
      <c r="A421" s="101" t="s">
        <v>44</v>
      </c>
      <c r="B421" s="100"/>
      <c r="C421" s="100"/>
      <c r="D421" s="100"/>
      <c r="E421" s="100"/>
      <c r="F421" s="100"/>
      <c r="G421" s="100"/>
    </row>
    <row r="422" spans="1:7" x14ac:dyDescent="0.2">
      <c r="A422" s="101" t="s">
        <v>61</v>
      </c>
      <c r="B422" s="101"/>
      <c r="C422" s="101"/>
      <c r="D422" s="101"/>
      <c r="E422" s="101"/>
      <c r="F422" s="101"/>
      <c r="G422" s="101"/>
    </row>
    <row r="423" spans="1:7" ht="27" customHeight="1" x14ac:dyDescent="0.2">
      <c r="A423" s="138" t="s">
        <v>89</v>
      </c>
      <c r="B423" s="138"/>
      <c r="C423" s="138"/>
      <c r="D423" s="138"/>
      <c r="E423" s="138"/>
      <c r="F423" s="138"/>
      <c r="G423" s="138"/>
    </row>
    <row r="424" spans="1:7" x14ac:dyDescent="0.2">
      <c r="A424" s="102"/>
      <c r="B424" s="102"/>
      <c r="C424" s="102"/>
      <c r="D424" s="102"/>
      <c r="E424" s="102"/>
      <c r="F424" s="102"/>
      <c r="G424" s="102"/>
    </row>
    <row r="425" spans="1:7" x14ac:dyDescent="0.2">
      <c r="A425" s="101" t="s">
        <v>62</v>
      </c>
      <c r="B425" s="101"/>
      <c r="C425" s="101"/>
      <c r="D425" s="101"/>
      <c r="E425" s="101"/>
      <c r="F425" s="101"/>
      <c r="G425" s="101"/>
    </row>
    <row r="426" spans="1:7" x14ac:dyDescent="0.2">
      <c r="A426" s="102" t="s">
        <v>90</v>
      </c>
      <c r="B426" s="102"/>
      <c r="C426" s="102"/>
      <c r="D426" s="102"/>
      <c r="E426" s="102"/>
      <c r="F426" s="102"/>
      <c r="G426" s="102"/>
    </row>
    <row r="427" spans="1:7" x14ac:dyDescent="0.2">
      <c r="A427" s="102"/>
      <c r="B427" s="102"/>
      <c r="C427" s="102"/>
      <c r="D427" s="102"/>
      <c r="E427" s="102"/>
      <c r="F427" s="102"/>
      <c r="G427" s="102"/>
    </row>
    <row r="428" spans="1:7" x14ac:dyDescent="0.2">
      <c r="A428" s="102" t="s">
        <v>84</v>
      </c>
      <c r="B428" s="102"/>
      <c r="C428" s="102"/>
      <c r="D428" s="102"/>
      <c r="E428" s="102"/>
      <c r="F428" s="102"/>
      <c r="G428" s="102"/>
    </row>
    <row r="429" spans="1:7" x14ac:dyDescent="0.2">
      <c r="A429" s="102" t="s">
        <v>85</v>
      </c>
      <c r="B429" s="102"/>
      <c r="C429" s="102"/>
      <c r="D429" s="102"/>
      <c r="E429" s="102"/>
      <c r="F429" s="102"/>
      <c r="G429" s="102"/>
    </row>
    <row r="430" spans="1:7" x14ac:dyDescent="0.2">
      <c r="A430" s="102" t="s">
        <v>86</v>
      </c>
      <c r="B430" s="102"/>
      <c r="C430" s="102"/>
      <c r="D430" s="102"/>
      <c r="E430" s="102"/>
      <c r="F430" s="102"/>
      <c r="G430" s="102"/>
    </row>
    <row r="431" spans="1:7" x14ac:dyDescent="0.2">
      <c r="A431" s="36"/>
      <c r="B431" s="36"/>
      <c r="C431" s="35"/>
      <c r="D431" s="35"/>
      <c r="E431" s="35"/>
      <c r="F431" s="35"/>
      <c r="G431" s="35"/>
    </row>
  </sheetData>
  <mergeCells count="13">
    <mergeCell ref="A423:G423"/>
    <mergeCell ref="A404:G404"/>
    <mergeCell ref="A113:G113"/>
    <mergeCell ref="A162:G162"/>
    <mergeCell ref="A319:G319"/>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41" max="16383" man="1"/>
    <brk id="318" max="6" man="1"/>
    <brk id="403"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DisplayPriority xmlns="a5d7cc70-31c1-4b2e-9a12-faea9898ee50" xsi:nil="true"/>
    <j50c28d78dcf4727baa6c3ad504fae7e xmlns="a5d7cc70-31c1-4b2e-9a12-faea9898ee50">
      <Terms xmlns="http://schemas.microsoft.com/office/infopath/2007/PartnerControls"/>
    </j50c28d78dcf4727baa6c3ad504fae7e>
    <JSEKeywords xmlns="a5d7cc70-31c1-4b2e-9a12-faea9898ee50" xsi:nil="true"/>
    <TaxCatchAll xmlns="a5d7cc70-31c1-4b2e-9a12-faea9898ee50"/>
    <JSEDescription xmlns="a5d7cc70-31c1-4b2e-9a12-faea9898ee50" xsi:nil="true"/>
    <JSEDate xmlns="a5d7cc70-31c1-4b2e-9a12-faea9898ee50" xsi:nil="true"/>
  </documentManagement>
</p:properties>
</file>

<file path=customXml/itemProps1.xml><?xml version="1.0" encoding="utf-8"?>
<ds:datastoreItem xmlns:ds="http://schemas.openxmlformats.org/officeDocument/2006/customXml" ds:itemID="{CD0821ED-1327-40D8-9E73-17708FC75FB4}"/>
</file>

<file path=customXml/itemProps2.xml><?xml version="1.0" encoding="utf-8"?>
<ds:datastoreItem xmlns:ds="http://schemas.openxmlformats.org/officeDocument/2006/customXml" ds:itemID="{2F839C82-9EF1-44DA-BB16-24460806702B}"/>
</file>

<file path=customXml/itemProps3.xml><?xml version="1.0" encoding="utf-8"?>
<ds:datastoreItem xmlns:ds="http://schemas.openxmlformats.org/officeDocument/2006/customXml" ds:itemID="{B23C1A10-917F-40A7-929D-8D24EB6DDF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Rapelangm</dc:creator>
  <cp:lastModifiedBy>Omega</cp:lastModifiedBy>
  <cp:lastPrinted>2012-02-27T15:06:04Z</cp:lastPrinted>
  <dcterms:created xsi:type="dcterms:W3CDTF">2009-09-17T12:09:07Z</dcterms:created>
  <dcterms:modified xsi:type="dcterms:W3CDTF">2018-06-26T05:29:38Z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y fmtid="{D5CDD505-2E9C-101B-9397-08002B2CF9AE}" pid="3" name="JSENavigation">
    <vt:lpwstr/>
  </property>
</Properties>
</file>