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Sheet1!$A$1:$G$447</definedName>
  </definedNames>
  <calcPr calcId="144525"/>
</workbook>
</file>

<file path=xl/calcChain.xml><?xml version="1.0" encoding="utf-8"?>
<calcChain xmlns="http://schemas.openxmlformats.org/spreadsheetml/2006/main">
  <c r="C333" i="1" l="1"/>
  <c r="B333" i="1"/>
  <c r="D332" i="1"/>
  <c r="D331" i="1"/>
  <c r="D330" i="1"/>
  <c r="D329" i="1"/>
  <c r="D328" i="1"/>
  <c r="D327" i="1"/>
  <c r="D326" i="1"/>
  <c r="D325" i="1"/>
  <c r="D324" i="1"/>
  <c r="D323" i="1"/>
  <c r="D322" i="1"/>
  <c r="D321" i="1"/>
  <c r="F291" i="1"/>
  <c r="E291" i="1"/>
  <c r="C291" i="1"/>
  <c r="B291" i="1"/>
  <c r="G290" i="1"/>
  <c r="D290" i="1"/>
  <c r="G289" i="1"/>
  <c r="D289" i="1"/>
  <c r="G288" i="1"/>
  <c r="D288" i="1"/>
  <c r="G287" i="1"/>
  <c r="D287" i="1"/>
  <c r="G286" i="1"/>
  <c r="D286" i="1"/>
  <c r="G285" i="1"/>
  <c r="D285" i="1"/>
  <c r="G284" i="1"/>
  <c r="D284" i="1"/>
  <c r="G283" i="1"/>
  <c r="D283" i="1"/>
  <c r="G282" i="1"/>
  <c r="D282" i="1"/>
  <c r="G281" i="1"/>
  <c r="D281" i="1"/>
  <c r="G280" i="1"/>
  <c r="D280" i="1"/>
  <c r="G279" i="1"/>
  <c r="D279" i="1"/>
  <c r="F249" i="1"/>
  <c r="E249" i="1"/>
  <c r="C249" i="1"/>
  <c r="B249" i="1"/>
  <c r="G248" i="1"/>
  <c r="D248" i="1"/>
  <c r="G247" i="1"/>
  <c r="D247" i="1"/>
  <c r="G246" i="1"/>
  <c r="D246" i="1"/>
  <c r="G245" i="1"/>
  <c r="D245" i="1"/>
  <c r="G244" i="1"/>
  <c r="D244" i="1"/>
  <c r="G243" i="1"/>
  <c r="D243" i="1"/>
  <c r="G242" i="1"/>
  <c r="D242" i="1"/>
  <c r="G241" i="1"/>
  <c r="D241" i="1"/>
  <c r="G240" i="1"/>
  <c r="D240" i="1"/>
  <c r="G239" i="1"/>
  <c r="D239" i="1"/>
  <c r="G238" i="1"/>
  <c r="D238" i="1"/>
  <c r="G237" i="1"/>
  <c r="D237" i="1"/>
  <c r="F207" i="1"/>
  <c r="E207" i="1"/>
  <c r="C207" i="1"/>
  <c r="B207" i="1"/>
  <c r="G206" i="1"/>
  <c r="D206" i="1"/>
  <c r="G205" i="1"/>
  <c r="D205" i="1"/>
  <c r="G204" i="1"/>
  <c r="D204" i="1"/>
  <c r="G203" i="1"/>
  <c r="D203" i="1"/>
  <c r="G202" i="1"/>
  <c r="D202" i="1"/>
  <c r="G201" i="1"/>
  <c r="D201" i="1"/>
  <c r="G200" i="1"/>
  <c r="D200" i="1"/>
  <c r="G199" i="1"/>
  <c r="D199" i="1"/>
  <c r="G198" i="1"/>
  <c r="D198" i="1"/>
  <c r="G197" i="1"/>
  <c r="D197" i="1"/>
  <c r="G196" i="1"/>
  <c r="D196" i="1"/>
  <c r="G195" i="1"/>
  <c r="D195" i="1"/>
  <c r="C318" i="1"/>
  <c r="B318" i="1"/>
  <c r="D317" i="1"/>
  <c r="D316" i="1"/>
  <c r="D315" i="1"/>
  <c r="D314" i="1"/>
  <c r="D313" i="1"/>
  <c r="D312" i="1"/>
  <c r="D311" i="1"/>
  <c r="D310" i="1"/>
  <c r="D309" i="1"/>
  <c r="D308" i="1"/>
  <c r="D307" i="1"/>
  <c r="D306" i="1"/>
  <c r="D305" i="1"/>
  <c r="D304" i="1"/>
  <c r="D303" i="1"/>
  <c r="D302" i="1"/>
  <c r="D301" i="1"/>
  <c r="D300" i="1"/>
  <c r="D299" i="1"/>
  <c r="D298" i="1"/>
  <c r="D297" i="1"/>
  <c r="D296" i="1"/>
  <c r="D295" i="1"/>
  <c r="D294" i="1"/>
  <c r="F276" i="1"/>
  <c r="E276" i="1"/>
  <c r="C276" i="1"/>
  <c r="B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G253" i="1"/>
  <c r="D253" i="1"/>
  <c r="G252" i="1"/>
  <c r="D252" i="1"/>
  <c r="F234" i="1"/>
  <c r="E234" i="1"/>
  <c r="C234" i="1"/>
  <c r="B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F192" i="1"/>
  <c r="E192" i="1"/>
  <c r="C192" i="1"/>
  <c r="B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32" i="1" l="1"/>
  <c r="G433" i="1"/>
  <c r="G434" i="1"/>
  <c r="D435" i="1"/>
  <c r="D434" i="1"/>
  <c r="D433" i="1"/>
  <c r="D432" i="1"/>
  <c r="G428" i="1"/>
  <c r="G427" i="1"/>
  <c r="G426" i="1"/>
  <c r="D427" i="1"/>
  <c r="D428" i="1"/>
  <c r="D429" i="1"/>
  <c r="D426" i="1"/>
  <c r="D415" i="1"/>
  <c r="D414" i="1"/>
  <c r="G395" i="1"/>
  <c r="D395" i="1"/>
  <c r="G394" i="1"/>
  <c r="D394" i="1"/>
  <c r="G375" i="1"/>
  <c r="D375" i="1"/>
  <c r="G374" i="1"/>
  <c r="D374" i="1"/>
  <c r="G356" i="1"/>
  <c r="D356" i="1"/>
  <c r="G352" i="1"/>
  <c r="D352" i="1"/>
  <c r="D406" i="1"/>
  <c r="D405" i="1"/>
  <c r="G386" i="1"/>
  <c r="D386" i="1"/>
  <c r="G385" i="1"/>
  <c r="D385" i="1"/>
  <c r="G366" i="1"/>
  <c r="D366" i="1"/>
  <c r="G365" i="1"/>
  <c r="D365" i="1"/>
  <c r="G347" i="1"/>
  <c r="D347" i="1"/>
  <c r="F349" i="1"/>
  <c r="E349" i="1"/>
  <c r="C349" i="1"/>
  <c r="B349" i="1"/>
  <c r="G341" i="1"/>
  <c r="D341" i="1"/>
  <c r="F127" i="1" l="1"/>
  <c r="E127" i="1"/>
  <c r="C127" i="1"/>
  <c r="B127" i="1"/>
  <c r="B138" i="1"/>
  <c r="C138" i="1"/>
  <c r="E138" i="1"/>
  <c r="F138" i="1"/>
  <c r="E149" i="1"/>
  <c r="F149" i="1"/>
  <c r="C149" i="1"/>
  <c r="B149" i="1"/>
  <c r="C160" i="1"/>
  <c r="B160" i="1"/>
  <c r="C418" i="1"/>
  <c r="B418" i="1"/>
  <c r="C409" i="1"/>
  <c r="B409" i="1"/>
  <c r="B398" i="1"/>
  <c r="C398" i="1"/>
  <c r="E398" i="1"/>
  <c r="F398" i="1"/>
  <c r="F389" i="1"/>
  <c r="E389" i="1"/>
  <c r="C389" i="1"/>
  <c r="B389" i="1"/>
  <c r="F378" i="1"/>
  <c r="E378" i="1"/>
  <c r="C378" i="1"/>
  <c r="B378" i="1"/>
  <c r="F369" i="1"/>
  <c r="E369" i="1"/>
  <c r="C369" i="1"/>
  <c r="B369" i="1"/>
  <c r="F358" i="1"/>
  <c r="E358" i="1"/>
  <c r="C358" i="1"/>
  <c r="B358" i="1"/>
  <c r="G397" i="1"/>
  <c r="G396" i="1"/>
  <c r="G393" i="1"/>
  <c r="G392" i="1"/>
  <c r="G388" i="1"/>
  <c r="G387" i="1"/>
  <c r="G384" i="1"/>
  <c r="G383" i="1"/>
  <c r="G382" i="1"/>
  <c r="G381" i="1"/>
  <c r="G377" i="1"/>
  <c r="G376" i="1"/>
  <c r="G373" i="1"/>
  <c r="G372" i="1"/>
  <c r="G368" i="1"/>
  <c r="G367" i="1"/>
  <c r="G364" i="1"/>
  <c r="G363" i="1"/>
  <c r="G362" i="1"/>
  <c r="G361" i="1"/>
  <c r="G357" i="1"/>
  <c r="G355" i="1"/>
  <c r="G354" i="1"/>
  <c r="G353" i="1"/>
  <c r="G349" i="1"/>
  <c r="G348" i="1"/>
  <c r="G346" i="1"/>
  <c r="G345" i="1"/>
  <c r="G344" i="1"/>
  <c r="G343" i="1"/>
  <c r="G342"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417" i="1"/>
  <c r="D416" i="1"/>
  <c r="D413" i="1"/>
  <c r="D412" i="1"/>
  <c r="D408" i="1"/>
  <c r="D407" i="1"/>
  <c r="D404" i="1"/>
  <c r="D403" i="1"/>
  <c r="D402" i="1"/>
  <c r="D401" i="1"/>
  <c r="D396" i="1"/>
  <c r="D376" i="1"/>
  <c r="D387" i="1"/>
  <c r="D384" i="1"/>
  <c r="D367" i="1"/>
  <c r="D364" i="1"/>
  <c r="D397" i="1"/>
  <c r="D393" i="1"/>
  <c r="D392" i="1"/>
  <c r="D388" i="1"/>
  <c r="D383" i="1"/>
  <c r="D382" i="1"/>
  <c r="D381" i="1"/>
  <c r="D377" i="1"/>
  <c r="D373" i="1"/>
  <c r="D372" i="1"/>
  <c r="D368" i="1"/>
  <c r="D363" i="1"/>
  <c r="D362" i="1"/>
  <c r="D361" i="1"/>
  <c r="D346" i="1"/>
  <c r="D353" i="1"/>
  <c r="D354" i="1"/>
  <c r="D355" i="1"/>
  <c r="D357" i="1"/>
  <c r="D348" i="1"/>
  <c r="D345" i="1"/>
  <c r="D344" i="1"/>
  <c r="D343" i="1"/>
  <c r="D342"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398" i="1" l="1"/>
  <c r="G77" i="1"/>
  <c r="G149" i="1"/>
  <c r="G88" i="1"/>
  <c r="G71" i="1"/>
  <c r="D77" i="1"/>
  <c r="G369" i="1"/>
  <c r="G389" i="1"/>
  <c r="G138" i="1"/>
  <c r="G378" i="1"/>
  <c r="D88" i="1"/>
  <c r="G122" i="1"/>
  <c r="G133" i="1"/>
  <c r="G192" i="1"/>
  <c r="G207" i="1"/>
  <c r="G234" i="1"/>
  <c r="G249" i="1"/>
  <c r="G276" i="1"/>
  <c r="G291" i="1"/>
  <c r="G87" i="1"/>
  <c r="G86" i="1"/>
  <c r="G83" i="1"/>
  <c r="G144" i="1"/>
  <c r="D83" i="1"/>
  <c r="D71" i="1"/>
  <c r="D86" i="1"/>
  <c r="E89" i="1"/>
  <c r="G89" i="1" s="1"/>
  <c r="G127" i="1"/>
  <c r="G358" i="1"/>
  <c r="D87" i="1"/>
  <c r="D89" i="1"/>
  <c r="D333" i="1"/>
  <c r="D418" i="1"/>
  <c r="D409" i="1"/>
  <c r="D160" i="1"/>
  <c r="D398" i="1"/>
  <c r="D389" i="1"/>
  <c r="D369" i="1"/>
  <c r="D122" i="1"/>
  <c r="D149" i="1"/>
  <c r="D155" i="1"/>
  <c r="D207" i="1"/>
  <c r="D234" i="1"/>
  <c r="D249" i="1"/>
  <c r="D276" i="1"/>
  <c r="D291" i="1"/>
  <c r="D318" i="1"/>
  <c r="D358" i="1"/>
  <c r="D127" i="1"/>
  <c r="D133" i="1"/>
  <c r="D144" i="1"/>
  <c r="D192" i="1"/>
  <c r="D349" i="1"/>
  <c r="D378" i="1"/>
  <c r="D138" i="1"/>
</calcChain>
</file>

<file path=xl/sharedStrings.xml><?xml version="1.0" encoding="utf-8"?>
<sst xmlns="http://schemas.openxmlformats.org/spreadsheetml/2006/main" count="540" uniqueCount="143">
  <si>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</si>
  <si>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</si>
  <si>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</si>
  <si>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</si>
  <si>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</si>
  <si>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</si>
  <si>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</si>
  <si>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</si>
  <si>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</si>
  <si>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</si>
  <si>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</si>
  <si>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</si>
  <si>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</si>
  <si>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</si>
  <si>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</si>
  <si>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</si>
  <si>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</si>
  <si>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</si>
  <si>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</si>
  <si>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</si>
  <si>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</si>
  <si>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</si>
  <si>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</si>
  <si>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</si>
  <si>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</si>
  <si>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</si>
  <si>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</si>
  <si>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</si>
  <si>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</si>
  <si>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</si>
  <si>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</si>
  <si>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</si>
  <si>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</si>
  <si>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</si>
  <si>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</si>
  <si>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</si>
  <si>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</si>
  <si>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</si>
  <si>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</si>
  <si>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</si>
  <si>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</si>
  <si>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</si>
  <si>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</si>
  <si>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</si>
  <si>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</si>
  <si>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</si>
  <si>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</si>
  <si>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</si>
  <si>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</si>
  <si>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</si>
  <si>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</si>
  <si>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</si>
  <si>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</si>
  <si>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</si>
  <si>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</si>
  <si>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</si>
  <si>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</si>
  <si>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</si>
  <si>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</si>
  <si>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</si>
  <si>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</si>
  <si>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</si>
  <si>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</si>
  <si>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</si>
  <si>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</si>
  <si>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</si>
  <si>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</si>
  <si>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</si>
  <si>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</si>
  <si>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</si>
  <si>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</si>
  <si>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</si>
  <si>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</si>
  <si>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</si>
  <si>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</si>
  <si>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</si>
  <si>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</si>
  <si>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</si>
  <si>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</si>
  <si>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</si>
  <si>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</si>
  <si>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</si>
  <si>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</si>
  <si>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</si>
  <si>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</si>
  <si>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</si>
  <si>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</si>
  <si>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</si>
  <si>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</si>
  <si>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</si>
  <si>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</si>
  <si>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</si>
  <si>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</si>
  <si>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</si>
  <si>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</si>
  <si>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</si>
  <si>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</si>
  <si>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</si>
  <si>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</si>
  <si>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</si>
  <si>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</si>
  <si>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</si>
  <si>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</si>
  <si>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</si>
  <si>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</si>
  <si>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</si>
  <si>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</si>
  <si>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</si>
  <si>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</si>
  <si>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</si>
  <si>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</si>
  <si>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14 September 2018</t>
  </si>
  <si>
    <t>14.09.2018</t>
  </si>
  <si>
    <t>15.09.2017</t>
  </si>
  <si>
    <t>Andyday Cr/r Cnh</t>
  </si>
  <si>
    <t>Any Day Expiry Daad Aud</t>
  </si>
  <si>
    <t>Any Day Expiry Daeu Eur</t>
  </si>
  <si>
    <t>Any Day Expiry Dagb Gbp</t>
  </si>
  <si>
    <t>Any Day Expiry Danz Nzd</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</si>
  <si>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</si>
  <si>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</si>
  <si>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</si>
  <si>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</si>
  <si>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</si>
  <si>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</si>
  <si>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</si>
  <si>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</si>
  <si>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</si>
  <si>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</si>
  <si>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</si>
  <si>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</si>
  <si>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</si>
  <si>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</si>
  <si>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</si>
  <si>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</si>
  <si>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</si>
  <si>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</si>
  <si>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</si>
  <si>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</si>
  <si>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</si>
  <si>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</si>
  <si>
    <t xml:space="preserve">Out Of Currency Option Zar/jpy </t>
  </si>
  <si>
    <t xml:space="preserve">Vanilla Call And Knock-in Barrier Option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</si>
</sst>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47"/>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1418674</v>
      </c>
      <c r="C11" s="70">
        <v>1330130</v>
      </c>
      <c r="D11" s="104">
        <f>IFERROR(((B11/C11)-1)*100,IF(B11+C11&lt;&gt;0,100,0))</f>
        <v>6.6567929450504826</v>
      </c>
      <c r="E11" s="70">
        <v>47307352</v>
      </c>
      <c r="F11" s="70">
        <v>48861915</v>
      </c>
      <c r="G11" s="104">
        <f>IFERROR(((E11/F11)-1)*100,IF(E11+F11&lt;&gt;0,100,0))</f>
        <v>-3.1815433349265954</v>
      </c>
    </row>
    <row r="12" spans="1:7" s="16" customFormat="1" ht="12" x14ac:dyDescent="0.2">
      <c r="A12" s="67" t="s">
        <v>9</v>
      </c>
      <c r="B12" s="70">
        <v>1836283.3810000001</v>
      </c>
      <c r="C12" s="70">
        <v>1868954.6540000001</v>
      </c>
      <c r="D12" s="104">
        <f>IFERROR(((B12/C12)-1)*100,IF(B12+C12&lt;&gt;0,100,0))</f>
        <v>-1.7481041035466438</v>
      </c>
      <c r="E12" s="70">
        <v>61713803.873000003</v>
      </c>
      <c r="F12" s="70">
        <v>55324688.104999997</v>
      </c>
      <c r="G12" s="104">
        <f>IFERROR(((E12/F12)-1)*100,IF(E12+F12&lt;&gt;0,100,0))</f>
        <v>11.548399072533755</v>
      </c>
    </row>
    <row r="13" spans="1:7" s="16" customFormat="1" ht="12" x14ac:dyDescent="0.2">
      <c r="A13" s="67" t="s">
        <v>10</v>
      </c>
      <c r="B13" s="70">
        <v>113078513.73272</v>
      </c>
      <c r="C13" s="70">
        <v>118061196.359742</v>
      </c>
      <c r="D13" s="104">
        <f>IFERROR(((B13/C13)-1)*100,IF(B13+C13&lt;&gt;0,100,0))</f>
        <v>-4.2204236283015177</v>
      </c>
      <c r="E13" s="70">
        <v>4003310350.5980902</v>
      </c>
      <c r="F13" s="70">
        <v>3672866205.1019602</v>
      </c>
      <c r="G13" s="104">
        <f>IFERROR(((E13/F13)-1)*100,IF(E13+F13&lt;&gt;0,100,0))</f>
        <v>8.99690124941419</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1060</v>
      </c>
      <c r="C16" s="70">
        <v>823</v>
      </c>
      <c r="D16" s="104">
        <f>IFERROR(((B16/C16)-1)*100,IF(B16+C16&lt;&gt;0,100,0))</f>
        <v>28.797083839611169</v>
      </c>
      <c r="E16" s="70">
        <v>48135</v>
      </c>
      <c r="F16" s="70">
        <v>27600</v>
      </c>
      <c r="G16" s="104">
        <f>IFERROR(((E16/F16)-1)*100,IF(E16+F16&lt;&gt;0,100,0))</f>
        <v>74.40217391304347</v>
      </c>
    </row>
    <row r="17" spans="1:7" s="16" customFormat="1" ht="12" x14ac:dyDescent="0.2">
      <c r="A17" s="67" t="s">
        <v>9</v>
      </c>
      <c r="B17" s="70">
        <v>198559.696</v>
      </c>
      <c r="C17" s="70">
        <v>228047.823</v>
      </c>
      <c r="D17" s="104">
        <f>IFERROR(((B17/C17)-1)*100,IF(B17+C17&lt;&gt;0,100,0))</f>
        <v>-12.930676825623543</v>
      </c>
      <c r="E17" s="70">
        <v>6673673.8320000004</v>
      </c>
      <c r="F17" s="70">
        <v>5298316.9730000002</v>
      </c>
      <c r="G17" s="104">
        <f>IFERROR(((E17/F17)-1)*100,IF(E17+F17&lt;&gt;0,100,0))</f>
        <v>25.958372555072874</v>
      </c>
    </row>
    <row r="18" spans="1:7" s="16" customFormat="1" ht="12" x14ac:dyDescent="0.2">
      <c r="A18" s="67" t="s">
        <v>10</v>
      </c>
      <c r="B18" s="70">
        <v>6249066.2818106497</v>
      </c>
      <c r="C18" s="70">
        <v>6225441.7975625899</v>
      </c>
      <c r="D18" s="104">
        <f>IFERROR(((B18/C18)-1)*100,IF(B18+C18&lt;&gt;0,100,0))</f>
        <v>0.37948285465152498</v>
      </c>
      <c r="E18" s="70">
        <v>285083876.48706698</v>
      </c>
      <c r="F18" s="70">
        <v>264215672.528346</v>
      </c>
      <c r="G18" s="104">
        <f>IFERROR(((E18/F18)-1)*100,IF(E18+F18&lt;&gt;0,100,0))</f>
        <v>7.8981703693153049</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20762678.523320001</v>
      </c>
      <c r="C24" s="69">
        <v>20315190.520089999</v>
      </c>
      <c r="D24" s="68">
        <f>B24-C24</f>
        <v>447488.00323000178</v>
      </c>
      <c r="E24" s="70">
        <v>809694384.69866002</v>
      </c>
      <c r="F24" s="70">
        <v>626518754.71224999</v>
      </c>
      <c r="G24" s="68">
        <f>E24-F24</f>
        <v>183175629.98641002</v>
      </c>
    </row>
    <row r="25" spans="1:7" s="16" customFormat="1" ht="12" x14ac:dyDescent="0.2">
      <c r="A25" s="71" t="s">
        <v>15</v>
      </c>
      <c r="B25" s="69">
        <v>24567083.856139999</v>
      </c>
      <c r="C25" s="69">
        <v>25248152.106479999</v>
      </c>
      <c r="D25" s="68">
        <f>B25-C25</f>
        <v>-681068.25033999979</v>
      </c>
      <c r="E25" s="70">
        <v>819216483.32370996</v>
      </c>
      <c r="F25" s="70">
        <v>710429356.31713998</v>
      </c>
      <c r="G25" s="68">
        <f>E25-F25</f>
        <v>108787127.00656998</v>
      </c>
    </row>
    <row r="26" spans="1:7" s="28" customFormat="1" ht="12" x14ac:dyDescent="0.2">
      <c r="A26" s="72" t="s">
        <v>16</v>
      </c>
      <c r="B26" s="73">
        <f>B24-B25</f>
        <v>-3804405.3328199983</v>
      </c>
      <c r="C26" s="73">
        <f>C24-C25</f>
        <v>-4932961.5863899998</v>
      </c>
      <c r="D26" s="73"/>
      <c r="E26" s="73">
        <f>E24-E25</f>
        <v>-9522098.6250499487</v>
      </c>
      <c r="F26" s="73">
        <f>F24-F25</f>
        <v>-83910601.604889989</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56581.88075009</v>
      </c>
      <c r="C33" s="132">
        <v>55645.145396380001</v>
      </c>
      <c r="D33" s="104">
        <f t="shared" ref="D33:D42" si="0">IFERROR(((B33/C33)-1)*100,IF(B33+C33&lt;&gt;0,100,0))</f>
        <v>1.683408942572262</v>
      </c>
      <c r="E33" s="67"/>
      <c r="F33" s="132">
        <v>57196.29</v>
      </c>
      <c r="G33" s="132">
        <v>55406.98</v>
      </c>
    </row>
    <row r="34" spans="1:7" s="16" customFormat="1" ht="12" x14ac:dyDescent="0.2">
      <c r="A34" s="67" t="s">
        <v>23</v>
      </c>
      <c r="B34" s="132">
        <v>69318.038915409998</v>
      </c>
      <c r="C34" s="132">
        <v>73970.470619030006</v>
      </c>
      <c r="D34" s="104">
        <f t="shared" si="0"/>
        <v>-6.2895796994200781</v>
      </c>
      <c r="E34" s="67"/>
      <c r="F34" s="132">
        <v>70742.460000000006</v>
      </c>
      <c r="G34" s="132">
        <v>68137.23</v>
      </c>
    </row>
    <row r="35" spans="1:7" s="16" customFormat="1" ht="12" x14ac:dyDescent="0.2">
      <c r="A35" s="67" t="s">
        <v>24</v>
      </c>
      <c r="B35" s="132">
        <v>54954.549939509998</v>
      </c>
      <c r="C35" s="132">
        <v>59959.784968380001</v>
      </c>
      <c r="D35" s="104">
        <f t="shared" si="0"/>
        <v>-8.3476534005409331</v>
      </c>
      <c r="E35" s="67"/>
      <c r="F35" s="132">
        <v>55615.44</v>
      </c>
      <c r="G35" s="132">
        <v>54280.44</v>
      </c>
    </row>
    <row r="36" spans="1:7" s="16" customFormat="1" ht="12" x14ac:dyDescent="0.2">
      <c r="A36" s="67" t="s">
        <v>25</v>
      </c>
      <c r="B36" s="132">
        <v>50440.98391409</v>
      </c>
      <c r="C36" s="132">
        <v>49274.599423940002</v>
      </c>
      <c r="D36" s="104">
        <f t="shared" si="0"/>
        <v>2.3671110547543339</v>
      </c>
      <c r="E36" s="67"/>
      <c r="F36" s="132">
        <v>51032.44</v>
      </c>
      <c r="G36" s="132">
        <v>49281.75</v>
      </c>
    </row>
    <row r="37" spans="1:7" s="16" customFormat="1" ht="12" x14ac:dyDescent="0.2">
      <c r="A37" s="67" t="s">
        <v>83</v>
      </c>
      <c r="B37" s="132">
        <v>42810.240925240003</v>
      </c>
      <c r="C37" s="132">
        <v>35062.806708180004</v>
      </c>
      <c r="D37" s="104">
        <f t="shared" si="0"/>
        <v>22.095875785244989</v>
      </c>
      <c r="E37" s="67"/>
      <c r="F37" s="132">
        <v>42979.040000000001</v>
      </c>
      <c r="G37" s="132">
        <v>41322.15</v>
      </c>
    </row>
    <row r="38" spans="1:7" s="16" customFormat="1" ht="12" x14ac:dyDescent="0.2">
      <c r="A38" s="67" t="s">
        <v>26</v>
      </c>
      <c r="B38" s="132">
        <v>71481.658160659994</v>
      </c>
      <c r="C38" s="132">
        <v>75549.833329140005</v>
      </c>
      <c r="D38" s="104">
        <f t="shared" si="0"/>
        <v>-5.3847573041711723</v>
      </c>
      <c r="E38" s="67"/>
      <c r="F38" s="132">
        <v>73023.59</v>
      </c>
      <c r="G38" s="132">
        <v>70144.86</v>
      </c>
    </row>
    <row r="39" spans="1:7" s="16" customFormat="1" ht="12" x14ac:dyDescent="0.2">
      <c r="A39" s="67" t="s">
        <v>27</v>
      </c>
      <c r="B39" s="132">
        <v>16517.487694269999</v>
      </c>
      <c r="C39" s="132">
        <v>15144.81384164</v>
      </c>
      <c r="D39" s="104">
        <f t="shared" si="0"/>
        <v>9.063656159680832</v>
      </c>
      <c r="E39" s="67"/>
      <c r="F39" s="132">
        <v>16818.64</v>
      </c>
      <c r="G39" s="132">
        <v>15960.69</v>
      </c>
    </row>
    <row r="40" spans="1:7" s="16" customFormat="1" ht="12" x14ac:dyDescent="0.2">
      <c r="A40" s="67" t="s">
        <v>28</v>
      </c>
      <c r="B40" s="132">
        <v>75793.445918869998</v>
      </c>
      <c r="C40" s="132">
        <v>78020.518778960002</v>
      </c>
      <c r="D40" s="104">
        <f t="shared" si="0"/>
        <v>-2.8544707148122517</v>
      </c>
      <c r="E40" s="67"/>
      <c r="F40" s="132">
        <v>77133.600000000006</v>
      </c>
      <c r="G40" s="132">
        <v>74036.86</v>
      </c>
    </row>
    <row r="41" spans="1:7" s="16" customFormat="1" ht="12" x14ac:dyDescent="0.2">
      <c r="A41" s="67" t="s">
        <v>29</v>
      </c>
      <c r="B41" s="132">
        <v>1006.3020867499999</v>
      </c>
      <c r="C41" s="132">
        <v>1391.8327401199999</v>
      </c>
      <c r="D41" s="104">
        <f t="shared" si="0"/>
        <v>-27.699495942074236</v>
      </c>
      <c r="E41" s="67"/>
      <c r="F41" s="132">
        <v>1025.06</v>
      </c>
      <c r="G41" s="132">
        <v>972.56</v>
      </c>
    </row>
    <row r="42" spans="1:7" s="16" customFormat="1" ht="12" x14ac:dyDescent="0.2">
      <c r="A42" s="67" t="s">
        <v>82</v>
      </c>
      <c r="B42" s="132">
        <v>1002.99421962</v>
      </c>
      <c r="C42" s="132">
        <v>1149.1368685899999</v>
      </c>
      <c r="D42" s="104">
        <f t="shared" si="0"/>
        <v>-12.717601616012731</v>
      </c>
      <c r="E42" s="67"/>
      <c r="F42" s="132">
        <v>1004.79</v>
      </c>
      <c r="G42" s="132">
        <v>950.31</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14564.5274232422</v>
      </c>
      <c r="D48" s="75"/>
      <c r="E48" s="133">
        <v>15111.077221850501</v>
      </c>
      <c r="F48" s="75"/>
      <c r="G48" s="104">
        <f>IFERROR(((C48/E48)-1)*100,IF(C48+E48&lt;&gt;0,100,0))</f>
        <v>-3.6168817787390672</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2555</v>
      </c>
      <c r="D54" s="78"/>
      <c r="E54" s="134">
        <v>661050</v>
      </c>
      <c r="F54" s="134">
        <v>99699194.599999994</v>
      </c>
      <c r="G54" s="134">
        <v>13426064.304</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4869</v>
      </c>
      <c r="C68" s="69">
        <v>5023</v>
      </c>
      <c r="D68" s="104">
        <f>IFERROR(((B68/C68)-1)*100,IF(B68+C68&lt;&gt;0,100,0))</f>
        <v>-3.0658968743778603</v>
      </c>
      <c r="E68" s="69">
        <v>222253</v>
      </c>
      <c r="F68" s="69">
        <v>200379</v>
      </c>
      <c r="G68" s="104">
        <f>IFERROR(((E68/F68)-1)*100,IF(E68+F68&lt;&gt;0,100,0))</f>
        <v>10.916313585754999</v>
      </c>
    </row>
    <row r="69" spans="1:7" s="16" customFormat="1" ht="12" x14ac:dyDescent="0.2">
      <c r="A69" s="82" t="s">
        <v>54</v>
      </c>
      <c r="B69" s="70">
        <v>148019637.52000001</v>
      </c>
      <c r="C69" s="69">
        <v>134749275.71399999</v>
      </c>
      <c r="D69" s="104">
        <f>IFERROR(((B69/C69)-1)*100,IF(B69+C69&lt;&gt;0,100,0))</f>
        <v>9.848187855321644</v>
      </c>
      <c r="E69" s="69">
        <v>6651563638.3839998</v>
      </c>
      <c r="F69" s="69">
        <v>5192031405.4119997</v>
      </c>
      <c r="G69" s="104">
        <f>IFERROR(((E69/F69)-1)*100,IF(E69+F69&lt;&gt;0,100,0))</f>
        <v>28.111005481412011</v>
      </c>
    </row>
    <row r="70" spans="1:7" s="65" customFormat="1" ht="12" x14ac:dyDescent="0.2">
      <c r="A70" s="82" t="s">
        <v>55</v>
      </c>
      <c r="B70" s="70">
        <v>151885748.16089001</v>
      </c>
      <c r="C70" s="69">
        <v>142098156.96090999</v>
      </c>
      <c r="D70" s="104">
        <f>IFERROR(((B70/C70)-1)*100,IF(B70+C70&lt;&gt;0,100,0))</f>
        <v>6.8879086184576721</v>
      </c>
      <c r="E70" s="69">
        <v>6910521923.6458597</v>
      </c>
      <c r="F70" s="69">
        <v>5464996224.0761995</v>
      </c>
      <c r="G70" s="104">
        <f>IFERROR(((E70/F70)-1)*100,IF(E70+F70&lt;&gt;0,100,0))</f>
        <v>26.450625769901805</v>
      </c>
    </row>
    <row r="71" spans="1:7" s="16" customFormat="1" ht="12" x14ac:dyDescent="0.2">
      <c r="A71" s="82" t="s">
        <v>105</v>
      </c>
      <c r="B71" s="104">
        <f>IFERROR(B69/B68/1000,)</f>
        <v>30.400418467857879</v>
      </c>
      <c r="C71" s="104">
        <f>IFERROR(C69/C68/1000,)</f>
        <v>26.826453456898264</v>
      </c>
      <c r="D71" s="104">
        <f>IFERROR(((B71/C71)-1)*100,IF(B71+C71&lt;&gt;0,100,0))</f>
        <v>13.322540069271028</v>
      </c>
      <c r="E71" s="104">
        <f>IFERROR(E69/E68/1000,)</f>
        <v>29.927891359774669</v>
      </c>
      <c r="F71" s="104">
        <f>IFERROR(F69/F68/1000,)</f>
        <v>25.911055576742072</v>
      </c>
      <c r="G71" s="104">
        <f>IFERROR(((E71/F71)-1)*100,IF(E71+F71&lt;&gt;0,100,0))</f>
        <v>15.502401170557235</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3164</v>
      </c>
      <c r="C74" s="69">
        <v>3321</v>
      </c>
      <c r="D74" s="104">
        <f>IFERROR(((B74/C74)-1)*100,IF(B74+C74&lt;&gt;0,100,0))</f>
        <v>-4.7274917193616428</v>
      </c>
      <c r="E74" s="69">
        <v>113262</v>
      </c>
      <c r="F74" s="69">
        <v>110252</v>
      </c>
      <c r="G74" s="104">
        <f>IFERROR(((E74/F74)-1)*100,IF(E74+F74&lt;&gt;0,100,0))</f>
        <v>2.7301092043681807</v>
      </c>
    </row>
    <row r="75" spans="1:7" s="16" customFormat="1" ht="12" x14ac:dyDescent="0.2">
      <c r="A75" s="82" t="s">
        <v>54</v>
      </c>
      <c r="B75" s="70">
        <v>417774121</v>
      </c>
      <c r="C75" s="69">
        <v>383809409.60000002</v>
      </c>
      <c r="D75" s="104">
        <f>IFERROR(((B75/C75)-1)*100,IF(B75+C75&lt;&gt;0,100,0))</f>
        <v>8.8493691270876909</v>
      </c>
      <c r="E75" s="69">
        <v>14615838334.785</v>
      </c>
      <c r="F75" s="69">
        <v>13538851770.827</v>
      </c>
      <c r="G75" s="104">
        <f>IFERROR(((E75/F75)-1)*100,IF(E75+F75&lt;&gt;0,100,0))</f>
        <v>7.9547851042925943</v>
      </c>
    </row>
    <row r="76" spans="1:7" s="16" customFormat="1" ht="12" x14ac:dyDescent="0.2">
      <c r="A76" s="82" t="s">
        <v>55</v>
      </c>
      <c r="B76" s="70">
        <v>390528584.46477002</v>
      </c>
      <c r="C76" s="69">
        <v>369661843.12410003</v>
      </c>
      <c r="D76" s="104">
        <f>IFERROR(((B76/C76)-1)*100,IF(B76+C76&lt;&gt;0,100,0))</f>
        <v>5.6448188334289995</v>
      </c>
      <c r="E76" s="69">
        <v>14426361742.1071</v>
      </c>
      <c r="F76" s="69">
        <v>13217688358.0539</v>
      </c>
      <c r="G76" s="104">
        <f>IFERROR(((E76/F76)-1)*100,IF(E76+F76&lt;&gt;0,100,0))</f>
        <v>9.1443628515929021</v>
      </c>
    </row>
    <row r="77" spans="1:7" s="16" customFormat="1" ht="12" x14ac:dyDescent="0.2">
      <c r="A77" s="82" t="s">
        <v>105</v>
      </c>
      <c r="B77" s="104">
        <f>IFERROR(B75/B74/1000,)</f>
        <v>132.03986125158028</v>
      </c>
      <c r="C77" s="104">
        <f>IFERROR(C75/C74/1000,)</f>
        <v>115.5704334838904</v>
      </c>
      <c r="D77" s="104">
        <f>IFERROR(((B77/C77)-1)*100,IF(B77+C77&lt;&gt;0,100,0))</f>
        <v>14.250554636870504</v>
      </c>
      <c r="E77" s="104">
        <f>IFERROR(E75/E74/1000,)</f>
        <v>129.04450155202096</v>
      </c>
      <c r="F77" s="104">
        <f>IFERROR(F75/F74/1000,)</f>
        <v>122.79914895717992</v>
      </c>
      <c r="G77" s="104">
        <f>IFERROR(((E77/F77)-1)*100,IF(E77+F77&lt;&gt;0,100,0))</f>
        <v>5.0858272617335443</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152</v>
      </c>
      <c r="C80" s="69">
        <v>139</v>
      </c>
      <c r="D80" s="104">
        <f>IFERROR(((B80/C80)-1)*100,IF(B80+C80&lt;&gt;0,100,0))</f>
        <v>9.3525179856115201</v>
      </c>
      <c r="E80" s="69">
        <v>5936</v>
      </c>
      <c r="F80" s="69">
        <v>5131</v>
      </c>
      <c r="G80" s="104">
        <f>IFERROR(((E80/F80)-1)*100,IF(E80+F80&lt;&gt;0,100,0))</f>
        <v>15.688949522510232</v>
      </c>
    </row>
    <row r="81" spans="1:7" s="16" customFormat="1" ht="12" x14ac:dyDescent="0.2">
      <c r="A81" s="82" t="s">
        <v>54</v>
      </c>
      <c r="B81" s="70">
        <v>9474698.9869999997</v>
      </c>
      <c r="C81" s="69">
        <v>8162838.6689999998</v>
      </c>
      <c r="D81" s="104">
        <f>IFERROR(((B81/C81)-1)*100,IF(B81+C81&lt;&gt;0,100,0))</f>
        <v>16.071128821668989</v>
      </c>
      <c r="E81" s="69">
        <v>422427739.86000001</v>
      </c>
      <c r="F81" s="69">
        <v>348283333.44999999</v>
      </c>
      <c r="G81" s="104">
        <f>IFERROR(((E81/F81)-1)*100,IF(E81+F81&lt;&gt;0,100,0))</f>
        <v>21.288531287313027</v>
      </c>
    </row>
    <row r="82" spans="1:7" s="16" customFormat="1" ht="12" x14ac:dyDescent="0.2">
      <c r="A82" s="82" t="s">
        <v>55</v>
      </c>
      <c r="B82" s="70">
        <v>2931501.1261303099</v>
      </c>
      <c r="C82" s="69">
        <v>2991149.0571900001</v>
      </c>
      <c r="D82" s="104">
        <f>IFERROR(((B82/C82)-1)*100,IF(B82+C82&lt;&gt;0,100,0))</f>
        <v>-1.9941477311640865</v>
      </c>
      <c r="E82" s="69">
        <v>130059303.99268</v>
      </c>
      <c r="F82" s="69">
        <v>99544072.907585904</v>
      </c>
      <c r="G82" s="104">
        <f>IFERROR(((E82/F82)-1)*100,IF(E82+F82&lt;&gt;0,100,0))</f>
        <v>30.654995514824513</v>
      </c>
    </row>
    <row r="83" spans="1:7" s="33" customFormat="1" x14ac:dyDescent="0.2">
      <c r="A83" s="82" t="s">
        <v>105</v>
      </c>
      <c r="B83" s="104">
        <f>IFERROR(B81/B80/1000,)</f>
        <v>62.333545967105259</v>
      </c>
      <c r="C83" s="104">
        <f>IFERROR(C81/C80/1000,)</f>
        <v>58.725458050359713</v>
      </c>
      <c r="D83" s="104">
        <f>IFERROR(((B83/C83)-1)*100,IF(B83+C83&lt;&gt;0,100,0))</f>
        <v>6.1439928040262437</v>
      </c>
      <c r="E83" s="104">
        <f>IFERROR(E81/E80/1000,)</f>
        <v>71.16370280660378</v>
      </c>
      <c r="F83" s="104">
        <f>IFERROR(F81/F80/1000,)</f>
        <v>67.878256373026701</v>
      </c>
      <c r="G83" s="104">
        <f>IFERROR(((E83/F83)-1)*100,IF(E83+F83&lt;&gt;0,100,0))</f>
        <v>4.8402045207552424</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8185</v>
      </c>
      <c r="C86" s="67">
        <f>C68+C74+C80</f>
        <v>8483</v>
      </c>
      <c r="D86" s="104">
        <f>IFERROR(((B86/C86)-1)*100,IF(B86+C86&lt;&gt;0,100,0))</f>
        <v>-3.5129081692797381</v>
      </c>
      <c r="E86" s="67">
        <f>E68+E74+E80</f>
        <v>341451</v>
      </c>
      <c r="F86" s="67">
        <f>F68+F74+F80</f>
        <v>315762</v>
      </c>
      <c r="G86" s="104">
        <f>IFERROR(((E86/F86)-1)*100,IF(E86+F86&lt;&gt;0,100,0))</f>
        <v>8.1355577935280365</v>
      </c>
    </row>
    <row r="87" spans="1:7" s="65" customFormat="1" ht="12" x14ac:dyDescent="0.2">
      <c r="A87" s="82" t="s">
        <v>54</v>
      </c>
      <c r="B87" s="67">
        <f t="shared" ref="B87:C87" si="1">B69+B75+B81</f>
        <v>575268457.50699997</v>
      </c>
      <c r="C87" s="67">
        <f t="shared" si="1"/>
        <v>526721523.98300004</v>
      </c>
      <c r="D87" s="104">
        <f>IFERROR(((B87/C87)-1)*100,IF(B87+C87&lt;&gt;0,100,0))</f>
        <v>9.2168121699098826</v>
      </c>
      <c r="E87" s="67">
        <f t="shared" ref="E87:F87" si="2">E69+E75+E81</f>
        <v>21689829713.028999</v>
      </c>
      <c r="F87" s="67">
        <f t="shared" si="2"/>
        <v>19079166509.688999</v>
      </c>
      <c r="G87" s="104">
        <f>IFERROR(((E87/F87)-1)*100,IF(E87+F87&lt;&gt;0,100,0))</f>
        <v>13.683318933320399</v>
      </c>
    </row>
    <row r="88" spans="1:7" s="65" customFormat="1" ht="12" x14ac:dyDescent="0.2">
      <c r="A88" s="82" t="s">
        <v>55</v>
      </c>
      <c r="B88" s="67">
        <f t="shared" ref="B88:C88" si="3">B70+B76+B82</f>
        <v>545345833.7517904</v>
      </c>
      <c r="C88" s="67">
        <f t="shared" si="3"/>
        <v>514751149.14220005</v>
      </c>
      <c r="D88" s="104">
        <f>IFERROR(((B88/C88)-1)*100,IF(B88+C88&lt;&gt;0,100,0))</f>
        <v>5.9435874326020377</v>
      </c>
      <c r="E88" s="67">
        <f t="shared" ref="E88:F88" si="4">E70+E76+E82</f>
        <v>21466942969.74564</v>
      </c>
      <c r="F88" s="67">
        <f t="shared" si="4"/>
        <v>18782228655.037685</v>
      </c>
      <c r="G88" s="104">
        <f>IFERROR(((E88/F88)-1)*100,IF(E88+F88&lt;&gt;0,100,0))</f>
        <v>14.293907097057268</v>
      </c>
    </row>
    <row r="89" spans="1:7" s="66" customFormat="1" x14ac:dyDescent="0.2">
      <c r="A89" s="82" t="s">
        <v>106</v>
      </c>
      <c r="B89" s="104">
        <f>IFERROR((B75/B87)*100,IF(B75+B87&lt;&gt;0,100,0))</f>
        <v>72.62246270384405</v>
      </c>
      <c r="C89" s="104">
        <f>IFERROR((C75/C87)*100,IF(C75+C87&lt;&gt;0,100,0))</f>
        <v>72.867614502950801</v>
      </c>
      <c r="D89" s="104">
        <f>IFERROR(((B89/C89)-1)*100,IF(B89+C89&lt;&gt;0,100,0))</f>
        <v>-0.33643450630159721</v>
      </c>
      <c r="E89" s="104">
        <f>IFERROR((E75/E87)*100,IF(E75+E87&lt;&gt;0,100,0))</f>
        <v>67.38567581286874</v>
      </c>
      <c r="F89" s="104">
        <f>IFERROR((F75/F87)*100,IF(F75+F87&lt;&gt;0,100,0))</f>
        <v>70.961442492529997</v>
      </c>
      <c r="G89" s="104">
        <f>IFERROR(((E89/F89)-1)*100,IF(E89+F89&lt;&gt;0,100,0))</f>
        <v>-5.0390276100118374</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20081155.5</v>
      </c>
      <c r="C95" s="135">
        <v>21092580.842</v>
      </c>
      <c r="D95" s="68">
        <f>B95-C95</f>
        <v>-1011425.3420000002</v>
      </c>
      <c r="E95" s="135">
        <v>818652830.30299997</v>
      </c>
      <c r="F95" s="135">
        <v>710813428.31900001</v>
      </c>
      <c r="G95" s="84">
        <f>E95-F95</f>
        <v>107839401.98399997</v>
      </c>
    </row>
    <row r="96" spans="1:7" s="16" customFormat="1" ht="13.5" x14ac:dyDescent="0.2">
      <c r="A96" s="82" t="s">
        <v>92</v>
      </c>
      <c r="B96" s="69">
        <v>20204015.418000001</v>
      </c>
      <c r="C96" s="135">
        <v>14051650.697000001</v>
      </c>
      <c r="D96" s="68">
        <f>B96-C96</f>
        <v>6152364.7210000008</v>
      </c>
      <c r="E96" s="135">
        <v>868728988.53100002</v>
      </c>
      <c r="F96" s="135">
        <v>643690777.45099998</v>
      </c>
      <c r="G96" s="84">
        <f>E96-F96</f>
        <v>225038211.08000004</v>
      </c>
    </row>
    <row r="97" spans="1:7" s="28" customFormat="1" ht="12" x14ac:dyDescent="0.2">
      <c r="A97" s="85" t="s">
        <v>16</v>
      </c>
      <c r="B97" s="68">
        <f>B95-B96</f>
        <v>-122859.91800000146</v>
      </c>
      <c r="C97" s="68">
        <f>C95-C96</f>
        <v>7040930.1449999996</v>
      </c>
      <c r="D97" s="86"/>
      <c r="E97" s="68">
        <f>E95-E96</f>
        <v>-50076158.228000045</v>
      </c>
      <c r="F97" s="86">
        <f>F95-F96</f>
        <v>67122650.868000031</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606.53029620815403</v>
      </c>
      <c r="C104" s="136">
        <v>576.69439971792997</v>
      </c>
      <c r="D104" s="104">
        <f>IFERROR(((B104/C104)-1)*100,IF(B104+C104&lt;&gt;0,100,0))</f>
        <v>5.173606073653092</v>
      </c>
      <c r="E104" s="88"/>
      <c r="F104" s="137">
        <v>609.87888193863205</v>
      </c>
      <c r="G104" s="137">
        <v>604.27900349210995</v>
      </c>
    </row>
    <row r="105" spans="1:7" s="16" customFormat="1" ht="12" x14ac:dyDescent="0.2">
      <c r="A105" s="82" t="s">
        <v>50</v>
      </c>
      <c r="B105" s="137">
        <v>600.81710050321999</v>
      </c>
      <c r="C105" s="136">
        <v>575.45252482090905</v>
      </c>
      <c r="D105" s="104">
        <f>IFERROR(((B105/C105)-1)*100,IF(B105+C105&lt;&gt;0,100,0))</f>
        <v>4.4077616464025082</v>
      </c>
      <c r="E105" s="88"/>
      <c r="F105" s="137">
        <v>604.32196937721699</v>
      </c>
      <c r="G105" s="137">
        <v>598.49591058300905</v>
      </c>
    </row>
    <row r="106" spans="1:7" s="16" customFormat="1" ht="12" x14ac:dyDescent="0.2">
      <c r="A106" s="82" t="s">
        <v>51</v>
      </c>
      <c r="B106" s="137">
        <v>629.20880525909195</v>
      </c>
      <c r="C106" s="136">
        <v>585.89806854115795</v>
      </c>
      <c r="D106" s="104">
        <f>IFERROR(((B106/C106)-1)*100,IF(B106+C106&lt;&gt;0,100,0))</f>
        <v>7.3921965344201368</v>
      </c>
      <c r="E106" s="88"/>
      <c r="F106" s="137">
        <v>632.05575083920201</v>
      </c>
      <c r="G106" s="137">
        <v>627.17617716777295</v>
      </c>
    </row>
    <row r="107" spans="1:7" s="28" customFormat="1" ht="12" x14ac:dyDescent="0.2">
      <c r="A107" s="85" t="s">
        <v>52</v>
      </c>
      <c r="B107" s="89"/>
      <c r="C107" s="88"/>
      <c r="D107" s="90"/>
      <c r="E107" s="88"/>
      <c r="F107" s="74"/>
      <c r="G107" s="74"/>
    </row>
    <row r="108" spans="1:7" s="16" customFormat="1" ht="12" x14ac:dyDescent="0.2">
      <c r="A108" s="82" t="s">
        <v>56</v>
      </c>
      <c r="B108" s="137">
        <v>469.40259938036002</v>
      </c>
      <c r="C108" s="136">
        <v>442.02614965188201</v>
      </c>
      <c r="D108" s="104">
        <f>IFERROR(((B108/C108)-1)*100,IF(B108+C108&lt;&gt;0,100,0))</f>
        <v>6.1934004922646224</v>
      </c>
      <c r="E108" s="88"/>
      <c r="F108" s="137">
        <v>469.95945133985299</v>
      </c>
      <c r="G108" s="137">
        <v>468.29595501763202</v>
      </c>
    </row>
    <row r="109" spans="1:7" s="16" customFormat="1" ht="12" x14ac:dyDescent="0.2">
      <c r="A109" s="82" t="s">
        <v>57</v>
      </c>
      <c r="B109" s="137">
        <v>581.92822865354105</v>
      </c>
      <c r="C109" s="136">
        <v>557.24167216513104</v>
      </c>
      <c r="D109" s="104">
        <f>IFERROR(((B109/C109)-1)*100,IF(B109+C109&lt;&gt;0,100,0))</f>
        <v>4.430134665358354</v>
      </c>
      <c r="E109" s="88"/>
      <c r="F109" s="137">
        <v>583.49807581190498</v>
      </c>
      <c r="G109" s="137">
        <v>579.89027868318306</v>
      </c>
    </row>
    <row r="110" spans="1:7" s="16" customFormat="1" ht="12" x14ac:dyDescent="0.2">
      <c r="A110" s="82" t="s">
        <v>59</v>
      </c>
      <c r="B110" s="137">
        <v>671.28714750180495</v>
      </c>
      <c r="C110" s="136">
        <v>643.273054734933</v>
      </c>
      <c r="D110" s="104">
        <f>IFERROR(((B110/C110)-1)*100,IF(B110+C110&lt;&gt;0,100,0))</f>
        <v>4.3549302369606302</v>
      </c>
      <c r="E110" s="88"/>
      <c r="F110" s="137">
        <v>674.16224491700802</v>
      </c>
      <c r="G110" s="137">
        <v>668.77889926144405</v>
      </c>
    </row>
    <row r="111" spans="1:7" s="16" customFormat="1" ht="12" x14ac:dyDescent="0.2">
      <c r="A111" s="82" t="s">
        <v>58</v>
      </c>
      <c r="B111" s="137">
        <v>659.60696601735901</v>
      </c>
      <c r="C111" s="136">
        <v>625.95086948623396</v>
      </c>
      <c r="D111" s="104">
        <f>IFERROR(((B111/C111)-1)*100,IF(B111+C111&lt;&gt;0,100,0))</f>
        <v>5.3767952361419624</v>
      </c>
      <c r="E111" s="88"/>
      <c r="F111" s="137">
        <v>664.129281947555</v>
      </c>
      <c r="G111" s="137">
        <v>657.03919557937002</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7</v>
      </c>
      <c r="G119" s="104">
        <f>IFERROR(((E119/F119)-1)*100,IF(E119+F119&lt;&gt;0,100,0))</f>
        <v>-57.142857142857139</v>
      </c>
    </row>
    <row r="120" spans="1:7" s="16" customFormat="1" ht="12" x14ac:dyDescent="0.2">
      <c r="A120" s="82" t="s">
        <v>73</v>
      </c>
      <c r="B120" s="70">
        <v>74</v>
      </c>
      <c r="C120" s="69">
        <v>118</v>
      </c>
      <c r="D120" s="104">
        <f>IFERROR(((B120/C120)-1)*100,IF(B120+C120&lt;&gt;0,100,0))</f>
        <v>-37.288135593220339</v>
      </c>
      <c r="E120" s="69">
        <v>9060</v>
      </c>
      <c r="F120" s="69">
        <v>8377</v>
      </c>
      <c r="G120" s="104">
        <f>IFERROR(((E120/F120)-1)*100,IF(E120+F120&lt;&gt;0,100,0))</f>
        <v>8.1532768294138691</v>
      </c>
    </row>
    <row r="121" spans="1:7" s="16" customFormat="1" ht="12" x14ac:dyDescent="0.2">
      <c r="A121" s="82" t="s">
        <v>75</v>
      </c>
      <c r="B121" s="70">
        <v>0</v>
      </c>
      <c r="C121" s="69">
        <v>5</v>
      </c>
      <c r="D121" s="104">
        <f>IFERROR(((B121/C121)-1)*100,IF(B121+C121&lt;&gt;0,100,0))</f>
        <v>-100</v>
      </c>
      <c r="E121" s="69">
        <v>360</v>
      </c>
      <c r="F121" s="69">
        <v>377</v>
      </c>
      <c r="G121" s="104">
        <f>IFERROR(((E121/F121)-1)*100,IF(E121+F121&lt;&gt;0,100,0))</f>
        <v>-4.5092838196286511</v>
      </c>
    </row>
    <row r="122" spans="1:7" s="28" customFormat="1" ht="12" x14ac:dyDescent="0.2">
      <c r="A122" s="85" t="s">
        <v>34</v>
      </c>
      <c r="B122" s="86">
        <f>SUM(B119:B121)</f>
        <v>74</v>
      </c>
      <c r="C122" s="86">
        <f>SUM(C119:C121)</f>
        <v>123</v>
      </c>
      <c r="D122" s="104">
        <f>IFERROR(((B122/C122)-1)*100,IF(B122+C122&lt;&gt;0,100,0))</f>
        <v>-39.837398373983731</v>
      </c>
      <c r="E122" s="86">
        <f>SUM(E119:E121)</f>
        <v>9423</v>
      </c>
      <c r="F122" s="86">
        <f>SUM(F119:F121)</f>
        <v>8761</v>
      </c>
      <c r="G122" s="104">
        <f>IFERROR(((E122/F122)-1)*100,IF(E122+F122&lt;&gt;0,100,0))</f>
        <v>7.5562150439447473</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0</v>
      </c>
      <c r="C125" s="69">
        <v>9</v>
      </c>
      <c r="D125" s="104">
        <f>IFERROR(((B125/C125)-1)*100,IF(B125+C125&lt;&gt;0,100,0))</f>
        <v>-100</v>
      </c>
      <c r="E125" s="69">
        <v>559</v>
      </c>
      <c r="F125" s="69">
        <v>496</v>
      </c>
      <c r="G125" s="104">
        <f>IFERROR(((E125/F125)-1)*100,IF(E125+F125&lt;&gt;0,100,0))</f>
        <v>12.701612903225801</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0</v>
      </c>
      <c r="C127" s="86">
        <f>SUM(C125:C126)</f>
        <v>9</v>
      </c>
      <c r="D127" s="104">
        <f>IFERROR(((B127/C127)-1)*100,IF(B127+C127&lt;&gt;0,100,0))</f>
        <v>-100</v>
      </c>
      <c r="E127" s="86">
        <f>SUM(E125:E126)</f>
        <v>559</v>
      </c>
      <c r="F127" s="86">
        <f>SUM(F125:F126)</f>
        <v>496</v>
      </c>
      <c r="G127" s="104">
        <f>IFERROR(((E127/F127)-1)*100,IF(E127+F127&lt;&gt;0,100,0))</f>
        <v>12.701612903225801</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6000</v>
      </c>
      <c r="G130" s="104">
        <f>IFERROR(((E130/F130)-1)*100,IF(E130+F130&lt;&gt;0,100,0))</f>
        <v>525</v>
      </c>
    </row>
    <row r="131" spans="1:7" s="16" customFormat="1" ht="12" x14ac:dyDescent="0.2">
      <c r="A131" s="82" t="s">
        <v>73</v>
      </c>
      <c r="B131" s="70">
        <v>8938</v>
      </c>
      <c r="C131" s="69">
        <v>81342</v>
      </c>
      <c r="D131" s="104">
        <f>IFERROR(((B131/C131)-1)*100,IF(B131+C131&lt;&gt;0,100,0))</f>
        <v>-89.011826608640064</v>
      </c>
      <c r="E131" s="69">
        <v>9008041</v>
      </c>
      <c r="F131" s="69">
        <v>8387243</v>
      </c>
      <c r="G131" s="104">
        <f>IFERROR(((E131/F131)-1)*100,IF(E131+F131&lt;&gt;0,100,0))</f>
        <v>7.401693262017095</v>
      </c>
    </row>
    <row r="132" spans="1:7" s="16" customFormat="1" ht="12" x14ac:dyDescent="0.2">
      <c r="A132" s="82" t="s">
        <v>75</v>
      </c>
      <c r="B132" s="70">
        <v>0</v>
      </c>
      <c r="C132" s="69">
        <v>13</v>
      </c>
      <c r="D132" s="104">
        <f>IFERROR(((B132/C132)-1)*100,IF(B132+C132&lt;&gt;0,100,0))</f>
        <v>-100</v>
      </c>
      <c r="E132" s="69">
        <v>22686</v>
      </c>
      <c r="F132" s="69">
        <v>17305</v>
      </c>
      <c r="G132" s="104">
        <f>IFERROR(((E132/F132)-1)*100,IF(E132+F132&lt;&gt;0,100,0))</f>
        <v>31.095059231436007</v>
      </c>
    </row>
    <row r="133" spans="1:7" s="16" customFormat="1" ht="12" x14ac:dyDescent="0.2">
      <c r="A133" s="85" t="s">
        <v>34</v>
      </c>
      <c r="B133" s="86">
        <f>SUM(B130:B132)</f>
        <v>8938</v>
      </c>
      <c r="C133" s="86">
        <f>SUM(C130:C132)</f>
        <v>81355</v>
      </c>
      <c r="D133" s="104">
        <f>IFERROR(((B133/C133)-1)*100,IF(B133+C133&lt;&gt;0,100,0))</f>
        <v>-89.013582447298873</v>
      </c>
      <c r="E133" s="86">
        <f>SUM(E130:E132)</f>
        <v>9068227</v>
      </c>
      <c r="F133" s="86">
        <f>SUM(F130:F132)</f>
        <v>8410548</v>
      </c>
      <c r="G133" s="104">
        <f>IFERROR(((E133/F133)-1)*100,IF(E133+F133&lt;&gt;0,100,0))</f>
        <v>7.8196926050478455</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0</v>
      </c>
      <c r="C136" s="69">
        <v>50</v>
      </c>
      <c r="D136" s="104">
        <f>IFERROR(((B136/C136)-1)*100,)</f>
        <v>-100</v>
      </c>
      <c r="E136" s="69">
        <v>269679</v>
      </c>
      <c r="F136" s="69">
        <v>168469</v>
      </c>
      <c r="G136" s="104">
        <f>IFERROR(((E136/F136)-1)*100,)</f>
        <v>60.076334518516752</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0</v>
      </c>
      <c r="C138" s="86">
        <f>SUM(C136:C137)</f>
        <v>50</v>
      </c>
      <c r="D138" s="104">
        <f>IFERROR(((B138/C138)-1)*100,)</f>
        <v>-100</v>
      </c>
      <c r="E138" s="86">
        <f>SUM(E136:E137)</f>
        <v>269679</v>
      </c>
      <c r="F138" s="86">
        <f>SUM(F136:F137)</f>
        <v>168469</v>
      </c>
      <c r="G138" s="104">
        <f>IFERROR(((E138/F138)-1)*100,)</f>
        <v>60.076334518516752</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139455</v>
      </c>
      <c r="G141" s="104">
        <f>IFERROR(((E141/F141)-1)*100,IF(E141+F141&lt;&gt;0,100,0))</f>
        <v>525.95012728120184</v>
      </c>
    </row>
    <row r="142" spans="1:7" s="33" customFormat="1" x14ac:dyDescent="0.2">
      <c r="A142" s="82" t="s">
        <v>73</v>
      </c>
      <c r="B142" s="70">
        <v>762067.23415000003</v>
      </c>
      <c r="C142" s="69">
        <v>8041868.4383899998</v>
      </c>
      <c r="D142" s="104">
        <f>IFERROR(((B142/C142)-1)*100,IF(B142+C142&lt;&gt;0,100,0))</f>
        <v>-90.523754025717835</v>
      </c>
      <c r="E142" s="69">
        <v>904389501.76484001</v>
      </c>
      <c r="F142" s="69">
        <v>875261720.48327005</v>
      </c>
      <c r="G142" s="104">
        <f>IFERROR(((E142/F142)-1)*100,IF(E142+F142&lt;&gt;0,100,0))</f>
        <v>3.327893885898181</v>
      </c>
    </row>
    <row r="143" spans="1:7" s="33" customFormat="1" x14ac:dyDescent="0.2">
      <c r="A143" s="82" t="s">
        <v>75</v>
      </c>
      <c r="B143" s="70">
        <v>0</v>
      </c>
      <c r="C143" s="69">
        <v>75428.94</v>
      </c>
      <c r="D143" s="104">
        <f>IFERROR(((B143/C143)-1)*100,IF(B143+C143&lt;&gt;0,100,0))</f>
        <v>-100</v>
      </c>
      <c r="E143" s="69">
        <v>101862513.70999999</v>
      </c>
      <c r="F143" s="69">
        <v>72938933.599999994</v>
      </c>
      <c r="G143" s="104">
        <f>IFERROR(((E143/F143)-1)*100,IF(E143+F143&lt;&gt;0,100,0))</f>
        <v>39.65451465004692</v>
      </c>
    </row>
    <row r="144" spans="1:7" s="16" customFormat="1" ht="12" x14ac:dyDescent="0.2">
      <c r="A144" s="85" t="s">
        <v>34</v>
      </c>
      <c r="B144" s="86">
        <f>SUM(B141:B143)</f>
        <v>762067.23415000003</v>
      </c>
      <c r="C144" s="86">
        <f>SUM(C141:C143)</f>
        <v>8117297.3783900002</v>
      </c>
      <c r="D144" s="104">
        <f>IFERROR(((B144/C144)-1)*100,IF(B144+C144&lt;&gt;0,100,0))</f>
        <v>-90.611810820448838</v>
      </c>
      <c r="E144" s="86">
        <f>SUM(E141:E143)</f>
        <v>1007124934.22484</v>
      </c>
      <c r="F144" s="86">
        <f>SUM(F141:F143)</f>
        <v>948340109.08327007</v>
      </c>
      <c r="G144" s="104">
        <f>IFERROR(((E144/F144)-1)*100,IF(E144+F144&lt;&gt;0,100,0))</f>
        <v>6.1987070438679792</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0</v>
      </c>
      <c r="C147" s="69">
        <v>115.95305</v>
      </c>
      <c r="D147" s="104">
        <f>IFERROR(((B147/C147)-1)*100,IF(B147+C147&lt;&gt;0,100,0))</f>
        <v>-100</v>
      </c>
      <c r="E147" s="69">
        <v>379271.89899000002</v>
      </c>
      <c r="F147" s="69">
        <v>230964.99259000001</v>
      </c>
      <c r="G147" s="104">
        <f>IFERROR(((E147/F147)-1)*100,IF(E147+F147&lt;&gt;0,100,0))</f>
        <v>64.211855111423148</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0</v>
      </c>
      <c r="C149" s="86">
        <f>SUM(C147:C148)</f>
        <v>115.95305</v>
      </c>
      <c r="D149" s="104">
        <f>IFERROR(((B149/C149)-1)*100,IF(B149+C149&lt;&gt;0,100,0))</f>
        <v>-100</v>
      </c>
      <c r="E149" s="86">
        <f>SUM(E147:E148)</f>
        <v>379271.89899000002</v>
      </c>
      <c r="F149" s="86">
        <f>SUM(F147:F148)</f>
        <v>230964.99259000001</v>
      </c>
      <c r="G149" s="104">
        <f>IFERROR(((E149/F149)-1)*100,IF(E149+F149&lt;&gt;0,100,0))</f>
        <v>64.211855111423148</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2500</v>
      </c>
      <c r="D152" s="104">
        <f>IFERROR(((B152/C152)-1)*100,IF(B152+C152&lt;&gt;0,100,0))</f>
        <v>1300</v>
      </c>
      <c r="E152" s="81"/>
      <c r="F152" s="81"/>
      <c r="G152" s="68"/>
    </row>
    <row r="153" spans="1:7" s="16" customFormat="1" ht="12" x14ac:dyDescent="0.2">
      <c r="A153" s="82" t="s">
        <v>73</v>
      </c>
      <c r="B153" s="70">
        <v>809013</v>
      </c>
      <c r="C153" s="69">
        <v>981267</v>
      </c>
      <c r="D153" s="104">
        <f>IFERROR(((B153/C153)-1)*100,IF(B153+C153&lt;&gt;0,100,0))</f>
        <v>-17.554243646224734</v>
      </c>
      <c r="E153" s="81"/>
      <c r="F153" s="81"/>
      <c r="G153" s="68"/>
    </row>
    <row r="154" spans="1:7" s="16" customFormat="1" ht="12" x14ac:dyDescent="0.2">
      <c r="A154" s="82" t="s">
        <v>75</v>
      </c>
      <c r="B154" s="70">
        <v>2131</v>
      </c>
      <c r="C154" s="69">
        <v>2618</v>
      </c>
      <c r="D154" s="104">
        <f>IFERROR(((B154/C154)-1)*100,IF(B154+C154&lt;&gt;0,100,0))</f>
        <v>-18.601986249045076</v>
      </c>
      <c r="E154" s="81"/>
      <c r="F154" s="81"/>
      <c r="G154" s="68"/>
    </row>
    <row r="155" spans="1:7" s="28" customFormat="1" ht="12" x14ac:dyDescent="0.2">
      <c r="A155" s="85" t="s">
        <v>34</v>
      </c>
      <c r="B155" s="86">
        <f>SUM(B152:B154)</f>
        <v>846144</v>
      </c>
      <c r="C155" s="86">
        <f>SUM(C152:C154)</f>
        <v>986385</v>
      </c>
      <c r="D155" s="104">
        <f>IFERROR(((B155/C155)-1)*100,IF(B155+C155&lt;&gt;0,100,0))</f>
        <v>-14.217673626423755</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69840</v>
      </c>
      <c r="C158" s="69">
        <v>70896</v>
      </c>
      <c r="D158" s="104">
        <f>IFERROR(((B158/C158)-1)*100,IF(B158+C158&lt;&gt;0,100,0))</f>
        <v>-1.4895057549085933</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69840</v>
      </c>
      <c r="C160" s="86">
        <f>SUM(C158:C159)</f>
        <v>70896</v>
      </c>
      <c r="D160" s="104">
        <f>IFERROR(((B160/C160)-1)*100,IF(B160+C160&lt;&gt;0,100,0))</f>
        <v>-1.4895057549085933</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0</v>
      </c>
      <c r="C170" s="69">
        <v>0</v>
      </c>
      <c r="D170" s="138">
        <f>IFERROR(((B170/C170)-1)*100,IF(B170+C170&lt;&gt;0,100,0))</f>
        <v>0</v>
      </c>
      <c r="E170" s="69">
        <v>56</v>
      </c>
      <c r="F170" s="69">
        <v>92</v>
      </c>
      <c r="G170" s="138">
        <f>IFERROR(((E170/F170)-1)*100,IF(E170+F170&lt;&gt;0,100,0))</f>
        <v>-39.130434782608688</v>
      </c>
    </row>
    <row r="171" spans="1:7" s="65" customFormat="1" ht="12" x14ac:dyDescent="0.2">
      <c r="A171" s="107" t="s">
        <v>117</v>
      </c>
      <c r="B171" s="70">
        <v>1</v>
      </c>
      <c r="C171" s="69">
        <v>0</v>
      </c>
      <c r="D171" s="138">
        <f>IFERROR(((B171/C171)-1)*100,IF(B171+C171&lt;&gt;0,100,0))</f>
        <v>100</v>
      </c>
      <c r="E171" s="69">
        <v>21</v>
      </c>
      <c r="F171" s="69">
        <v>59</v>
      </c>
      <c r="G171" s="138">
        <f>IFERROR(((E171/F171)-1)*100,IF(E171+F171&lt;&gt;0,100,0))</f>
        <v>-64.406779661016955</v>
      </c>
    </row>
    <row r="172" spans="1:7" s="65" customFormat="1" ht="12" x14ac:dyDescent="0.2">
      <c r="A172" s="107" t="s">
        <v>118</v>
      </c>
      <c r="B172" s="70">
        <v>0</v>
      </c>
      <c r="C172" s="69">
        <v>0</v>
      </c>
      <c r="D172" s="138">
        <f>IFERROR(((B172/C172)-1)*100,IF(B172+C172&lt;&gt;0,100,0))</f>
        <v>0</v>
      </c>
      <c r="E172" s="69">
        <v>0</v>
      </c>
      <c r="F172" s="69">
        <v>16</v>
      </c>
      <c r="G172" s="138">
        <f>IFERROR(((E172/F172)-1)*100,IF(E172+F172&lt;&gt;0,100,0))</f>
        <v>-100</v>
      </c>
    </row>
    <row r="173" spans="1:7" s="65" customFormat="1" ht="12" x14ac:dyDescent="0.2">
      <c r="A173" s="107" t="s">
        <v>119</v>
      </c>
      <c r="B173" s="70">
        <v>21</v>
      </c>
      <c r="C173" s="69">
        <v>10</v>
      </c>
      <c r="D173" s="138">
        <f>IFERROR(((B173/C173)-1)*100,IF(B173+C173&lt;&gt;0,100,0))</f>
        <v>110.00000000000001</v>
      </c>
      <c r="E173" s="69">
        <v>784</v>
      </c>
      <c r="F173" s="69">
        <v>631</v>
      </c>
      <c r="G173" s="138">
        <f>IFERROR(((E173/F173)-1)*100,IF(E173+F173&lt;&gt;0,100,0))</f>
        <v>24.247226624405705</v>
      </c>
    </row>
    <row r="174" spans="1:7" s="65" customFormat="1" ht="12" x14ac:dyDescent="0.2">
      <c r="A174" s="107" t="s">
        <v>120</v>
      </c>
      <c r="B174" s="70">
        <v>33</v>
      </c>
      <c r="C174" s="69">
        <v>48</v>
      </c>
      <c r="D174" s="138">
        <f>IFERROR(((B174/C174)-1)*100,IF(B174+C174&lt;&gt;0,100,0))</f>
        <v>-31.25</v>
      </c>
      <c r="E174" s="69">
        <v>701</v>
      </c>
      <c r="F174" s="69">
        <v>658</v>
      </c>
      <c r="G174" s="138">
        <f>IFERROR(((E174/F174)-1)*100,IF(E174+F174&lt;&gt;0,100,0))</f>
        <v>6.5349544072948351</v>
      </c>
    </row>
    <row r="175" spans="1:7" s="65" customFormat="1" ht="12" x14ac:dyDescent="0.2">
      <c r="A175" s="107" t="s">
        <v>121</v>
      </c>
      <c r="B175" s="70">
        <v>0</v>
      </c>
      <c r="C175" s="69">
        <v>0</v>
      </c>
      <c r="D175" s="138">
        <f>IFERROR(((B175/C175)-1)*100,IF(B175+C175&lt;&gt;0,100,0))</f>
        <v>0</v>
      </c>
      <c r="E175" s="69">
        <v>411</v>
      </c>
      <c r="F175" s="69">
        <v>67</v>
      </c>
      <c r="G175" s="138">
        <f>IFERROR(((E175/F175)-1)*100,IF(E175+F175&lt;&gt;0,100,0))</f>
        <v>513.43283582089555</v>
      </c>
    </row>
    <row r="176" spans="1:7" s="65" customFormat="1" ht="12" x14ac:dyDescent="0.2">
      <c r="A176" s="107" t="s">
        <v>122</v>
      </c>
      <c r="B176" s="70">
        <v>14</v>
      </c>
      <c r="C176" s="69">
        <v>29</v>
      </c>
      <c r="D176" s="138">
        <f>IFERROR(((B176/C176)-1)*100,IF(B176+C176&lt;&gt;0,100,0))</f>
        <v>-51.724137931034477</v>
      </c>
      <c r="E176" s="69">
        <v>271</v>
      </c>
      <c r="F176" s="69">
        <v>175</v>
      </c>
      <c r="G176" s="138">
        <f>IFERROR(((E176/F176)-1)*100,IF(E176+F176&lt;&gt;0,100,0))</f>
        <v>54.857142857142847</v>
      </c>
    </row>
    <row r="177" spans="1:7" s="65" customFormat="1" ht="12" x14ac:dyDescent="0.2">
      <c r="A177" s="107" t="s">
        <v>123</v>
      </c>
      <c r="B177" s="70">
        <v>0</v>
      </c>
      <c r="C177" s="69">
        <v>0</v>
      </c>
      <c r="D177" s="138">
        <f>IFERROR(((B177/C177)-1)*100,IF(B177+C177&lt;&gt;0,100,0))</f>
        <v>0</v>
      </c>
      <c r="E177" s="69">
        <v>0</v>
      </c>
      <c r="F177" s="69">
        <v>4</v>
      </c>
      <c r="G177" s="138">
        <f>IFERROR(((E177/F177)-1)*100,IF(E177+F177&lt;&gt;0,100,0))</f>
        <v>-100</v>
      </c>
    </row>
    <row r="178" spans="1:7" s="65" customFormat="1" ht="12" x14ac:dyDescent="0.2">
      <c r="A178" s="107" t="s">
        <v>124</v>
      </c>
      <c r="B178" s="70">
        <v>0</v>
      </c>
      <c r="C178" s="69">
        <v>0</v>
      </c>
      <c r="D178" s="138">
        <f>IFERROR(((B178/C178)-1)*100,IF(B178+C178&lt;&gt;0,100,0))</f>
        <v>0</v>
      </c>
      <c r="E178" s="69">
        <v>59</v>
      </c>
      <c r="F178" s="69">
        <v>32</v>
      </c>
      <c r="G178" s="138">
        <f>IFERROR(((E178/F178)-1)*100,IF(E178+F178&lt;&gt;0,100,0))</f>
        <v>84.375</v>
      </c>
    </row>
    <row r="179" spans="1:7" s="65" customFormat="1" ht="12" x14ac:dyDescent="0.2">
      <c r="A179" s="107" t="s">
        <v>125</v>
      </c>
      <c r="B179" s="70">
        <v>123</v>
      </c>
      <c r="C179" s="69">
        <v>343</v>
      </c>
      <c r="D179" s="138">
        <f>IFERROR(((B179/C179)-1)*100,IF(B179+C179&lt;&gt;0,100,0))</f>
        <v>-64.139941690962104</v>
      </c>
      <c r="E179" s="69">
        <v>3433</v>
      </c>
      <c r="F179" s="69">
        <v>4010</v>
      </c>
      <c r="G179" s="138">
        <f>IFERROR(((E179/F179)-1)*100,IF(E179+F179&lt;&gt;0,100,0))</f>
        <v>-14.389027431421441</v>
      </c>
    </row>
    <row r="180" spans="1:7" s="65" customFormat="1" ht="12" x14ac:dyDescent="0.2">
      <c r="A180" s="107" t="s">
        <v>126</v>
      </c>
      <c r="B180" s="70">
        <v>148</v>
      </c>
      <c r="C180" s="69">
        <v>367</v>
      </c>
      <c r="D180" s="138">
        <f>IFERROR(((B180/C180)-1)*100,IF(B180+C180&lt;&gt;0,100,0))</f>
        <v>-59.67302452316077</v>
      </c>
      <c r="E180" s="69">
        <v>2661</v>
      </c>
      <c r="F180" s="69">
        <v>3253</v>
      </c>
      <c r="G180" s="138">
        <f>IFERROR(((E180/F180)-1)*100,IF(E180+F180&lt;&gt;0,100,0))</f>
        <v>-18.198585920688593</v>
      </c>
    </row>
    <row r="181" spans="1:7" s="65" customFormat="1" ht="12" x14ac:dyDescent="0.2">
      <c r="A181" s="107" t="s">
        <v>127</v>
      </c>
      <c r="B181" s="70">
        <v>4</v>
      </c>
      <c r="C181" s="69">
        <v>2</v>
      </c>
      <c r="D181" s="138">
        <f>IFERROR(((B181/C181)-1)*100,IF(B181+C181&lt;&gt;0,100,0))</f>
        <v>100</v>
      </c>
      <c r="E181" s="69">
        <v>19</v>
      </c>
      <c r="F181" s="69">
        <v>83</v>
      </c>
      <c r="G181" s="138">
        <f>IFERROR(((E181/F181)-1)*100,IF(E181+F181&lt;&gt;0,100,0))</f>
        <v>-77.108433734939766</v>
      </c>
    </row>
    <row r="182" spans="1:7" s="65" customFormat="1" ht="12" x14ac:dyDescent="0.2">
      <c r="A182" s="107" t="s">
        <v>128</v>
      </c>
      <c r="B182" s="70">
        <v>0</v>
      </c>
      <c r="C182" s="69">
        <v>0</v>
      </c>
      <c r="D182" s="138">
        <f>IFERROR(((B182/C182)-1)*100,IF(B182+C182&lt;&gt;0,100,0))</f>
        <v>0</v>
      </c>
      <c r="E182" s="69">
        <v>0</v>
      </c>
      <c r="F182" s="69">
        <v>14</v>
      </c>
      <c r="G182" s="138">
        <f>IFERROR(((E182/F182)-1)*100,IF(E182+F182&lt;&gt;0,100,0))</f>
        <v>-100</v>
      </c>
    </row>
    <row r="183" spans="1:7" s="65" customFormat="1" ht="12" x14ac:dyDescent="0.2">
      <c r="A183" s="107" t="s">
        <v>129</v>
      </c>
      <c r="B183" s="70">
        <v>7</v>
      </c>
      <c r="C183" s="69">
        <v>1</v>
      </c>
      <c r="D183" s="138">
        <f>IFERROR(((B183/C183)-1)*100,IF(B183+C183&lt;&gt;0,100,0))</f>
        <v>600</v>
      </c>
      <c r="E183" s="69">
        <v>52</v>
      </c>
      <c r="F183" s="69">
        <v>62</v>
      </c>
      <c r="G183" s="138">
        <f>IFERROR(((E183/F183)-1)*100,IF(E183+F183&lt;&gt;0,100,0))</f>
        <v>-16.129032258064512</v>
      </c>
    </row>
    <row r="184" spans="1:7" s="65" customFormat="1" ht="12" x14ac:dyDescent="0.2">
      <c r="A184" s="107" t="s">
        <v>130</v>
      </c>
      <c r="B184" s="70">
        <v>3</v>
      </c>
      <c r="C184" s="69">
        <v>0</v>
      </c>
      <c r="D184" s="138">
        <f>IFERROR(((B184/C184)-1)*100,IF(B184+C184&lt;&gt;0,100,0))</f>
        <v>100</v>
      </c>
      <c r="E184" s="69">
        <v>9</v>
      </c>
      <c r="F184" s="69">
        <v>3</v>
      </c>
      <c r="G184" s="138">
        <f>IFERROR(((E184/F184)-1)*100,IF(E184+F184&lt;&gt;0,100,0))</f>
        <v>200</v>
      </c>
    </row>
    <row r="185" spans="1:7" s="65" customFormat="1" ht="12" x14ac:dyDescent="0.2">
      <c r="A185" s="107" t="s">
        <v>131</v>
      </c>
      <c r="B185" s="70">
        <v>0</v>
      </c>
      <c r="C185" s="69">
        <v>0</v>
      </c>
      <c r="D185" s="138">
        <f>IFERROR(((B185/C185)-1)*100,IF(B185+C185&lt;&gt;0,100,0))</f>
        <v>0</v>
      </c>
      <c r="E185" s="69">
        <v>0</v>
      </c>
      <c r="F185" s="69">
        <v>12</v>
      </c>
      <c r="G185" s="138">
        <f>IFERROR(((E185/F185)-1)*100,IF(E185+F185&lt;&gt;0,100,0))</f>
        <v>-100</v>
      </c>
    </row>
    <row r="186" spans="1:7" s="65" customFormat="1" ht="12" x14ac:dyDescent="0.2">
      <c r="A186" s="107" t="s">
        <v>132</v>
      </c>
      <c r="B186" s="70">
        <v>0</v>
      </c>
      <c r="C186" s="69">
        <v>0</v>
      </c>
      <c r="D186" s="138">
        <f>IFERROR(((B186/C186)-1)*100,IF(B186+C186&lt;&gt;0,100,0))</f>
        <v>0</v>
      </c>
      <c r="E186" s="69">
        <v>6</v>
      </c>
      <c r="F186" s="69">
        <v>1</v>
      </c>
      <c r="G186" s="138">
        <f>IFERROR(((E186/F186)-1)*100,IF(E186+F186&lt;&gt;0,100,0))</f>
        <v>500</v>
      </c>
    </row>
    <row r="187" spans="1:7" s="65" customFormat="1" ht="12" x14ac:dyDescent="0.2">
      <c r="A187" s="107" t="s">
        <v>133</v>
      </c>
      <c r="B187" s="70">
        <v>0</v>
      </c>
      <c r="C187" s="69">
        <v>0</v>
      </c>
      <c r="D187" s="138">
        <f>IFERROR(((B187/C187)-1)*100,IF(B187+C187&lt;&gt;0,100,0))</f>
        <v>0</v>
      </c>
      <c r="E187" s="69">
        <v>17</v>
      </c>
      <c r="F187" s="69">
        <v>0</v>
      </c>
      <c r="G187" s="138">
        <f>IFERROR(((E187/F187)-1)*100,IF(E187+F187&lt;&gt;0,100,0))</f>
        <v>100</v>
      </c>
    </row>
    <row r="188" spans="1:7" s="65" customFormat="1" ht="12" x14ac:dyDescent="0.2">
      <c r="A188" s="107" t="s">
        <v>134</v>
      </c>
      <c r="B188" s="70">
        <v>0</v>
      </c>
      <c r="C188" s="69">
        <v>0</v>
      </c>
      <c r="D188" s="138">
        <f>IFERROR(((B188/C188)-1)*100,IF(B188+C188&lt;&gt;0,100,0))</f>
        <v>0</v>
      </c>
      <c r="E188" s="69">
        <v>0</v>
      </c>
      <c r="F188" s="69">
        <v>3</v>
      </c>
      <c r="G188" s="138">
        <f>IFERROR(((E188/F188)-1)*100,IF(E188+F188&lt;&gt;0,100,0))</f>
        <v>-100</v>
      </c>
    </row>
    <row r="189" spans="1:7" s="65" customFormat="1" ht="12" x14ac:dyDescent="0.2">
      <c r="A189" s="107" t="s">
        <v>135</v>
      </c>
      <c r="B189" s="70">
        <v>2</v>
      </c>
      <c r="C189" s="69">
        <v>5</v>
      </c>
      <c r="D189" s="138">
        <f>IFERROR(((B189/C189)-1)*100,IF(B189+C189&lt;&gt;0,100,0))</f>
        <v>-60</v>
      </c>
      <c r="E189" s="69">
        <v>55</v>
      </c>
      <c r="F189" s="69">
        <v>30</v>
      </c>
      <c r="G189" s="138">
        <f>IFERROR(((E189/F189)-1)*100,IF(E189+F189&lt;&gt;0,100,0))</f>
        <v>83.333333333333329</v>
      </c>
    </row>
    <row r="190" spans="1:7" s="65" customFormat="1" ht="12" x14ac:dyDescent="0.2">
      <c r="A190" s="107" t="s">
        <v>136</v>
      </c>
      <c r="B190" s="70">
        <v>1527</v>
      </c>
      <c r="C190" s="69">
        <v>1542</v>
      </c>
      <c r="D190" s="138">
        <f>IFERROR(((B190/C190)-1)*100,IF(B190+C190&lt;&gt;0,100,0))</f>
        <v>-0.97276264591439343</v>
      </c>
      <c r="E190" s="69">
        <v>27997</v>
      </c>
      <c r="F190" s="69">
        <v>36566</v>
      </c>
      <c r="G190" s="138">
        <f>IFERROR(((E190/F190)-1)*100,IF(E190+F190&lt;&gt;0,100,0))</f>
        <v>-23.434337909533443</v>
      </c>
    </row>
    <row r="191" spans="1:7" s="65" customFormat="1" ht="12" x14ac:dyDescent="0.2">
      <c r="A191" s="107" t="s">
        <v>137</v>
      </c>
      <c r="B191" s="70">
        <v>3</v>
      </c>
      <c r="C191" s="69">
        <v>8</v>
      </c>
      <c r="D191" s="138">
        <f>IFERROR(((B191/C191)-1)*100,IF(B191+C191&lt;&gt;0,100,0))</f>
        <v>-62.5</v>
      </c>
      <c r="E191" s="69">
        <v>162</v>
      </c>
      <c r="F191" s="69">
        <v>187</v>
      </c>
      <c r="G191" s="138">
        <f>IFERROR(((E191/F191)-1)*100,IF(E191+F191&lt;&gt;0,100,0))</f>
        <v>-13.36898395721925</v>
      </c>
    </row>
    <row r="192" spans="1:7" s="28" customFormat="1" ht="12" x14ac:dyDescent="0.2">
      <c r="A192" s="85" t="s">
        <v>34</v>
      </c>
      <c r="B192" s="139">
        <f>SUM(B168:B191)</f>
        <v>1886</v>
      </c>
      <c r="C192" s="139">
        <f>SUM(C168:C191)</f>
        <v>2355</v>
      </c>
      <c r="D192" s="104">
        <f>IFERROR(((B192/C192)-1)*100,IF(B192+C192&lt;&gt;0,100,0))</f>
        <v>-19.915074309978763</v>
      </c>
      <c r="E192" s="139">
        <f>SUM(E168:E191)</f>
        <v>36723</v>
      </c>
      <c r="F192" s="139">
        <f>SUM(F168:F191)</f>
        <v>45962</v>
      </c>
      <c r="G192" s="104">
        <f>IFERROR(((E192/F192)-1)*100,IF(E192+F192&lt;&gt;0,100,0))</f>
        <v>-20.101388103215701</v>
      </c>
    </row>
    <row r="193" spans="1:7" s="16" customFormat="1" ht="12" x14ac:dyDescent="0.2">
      <c r="A193" s="82"/>
      <c r="B193" s="74"/>
      <c r="C193" s="74"/>
      <c r="D193" s="97"/>
      <c r="E193" s="88"/>
      <c r="F193" s="98"/>
      <c r="G193" s="97"/>
    </row>
    <row r="194" spans="1:7" s="16" customFormat="1" ht="12" x14ac:dyDescent="0.2">
      <c r="A194" s="85" t="s">
        <v>35</v>
      </c>
      <c r="B194" s="89"/>
      <c r="C194" s="89"/>
      <c r="D194" s="99"/>
      <c r="E194" s="99"/>
      <c r="F194" s="99"/>
      <c r="G194" s="99"/>
    </row>
    <row r="195" spans="1:7" s="16" customFormat="1" ht="12" x14ac:dyDescent="0.2">
      <c r="A195" s="82" t="s">
        <v>116</v>
      </c>
      <c r="B195" s="70">
        <v>0</v>
      </c>
      <c r="C195" s="69">
        <v>0</v>
      </c>
      <c r="D195" s="138">
        <f>IFERROR(((B195/C195)-1)*100,IF(B195+C195&lt;&gt;0,100,0))</f>
        <v>0</v>
      </c>
      <c r="E195" s="69">
        <v>29</v>
      </c>
      <c r="F195" s="69">
        <v>137</v>
      </c>
      <c r="G195" s="138">
        <f>IFERROR(((E195/F195)-1)*100,IF(E195+F195&lt;&gt;0,100,0))</f>
        <v>-78.832116788321173</v>
      </c>
    </row>
    <row r="196" spans="1:7" s="65" customFormat="1" ht="12" x14ac:dyDescent="0.2">
      <c r="A196" s="107" t="s">
        <v>118</v>
      </c>
      <c r="B196" s="70">
        <v>0</v>
      </c>
      <c r="C196" s="69">
        <v>0</v>
      </c>
      <c r="D196" s="138">
        <f>IFERROR(((B196/C196)-1)*100,IF(B196+C196&lt;&gt;0,100,0))</f>
        <v>0</v>
      </c>
      <c r="E196" s="69">
        <v>0</v>
      </c>
      <c r="F196" s="69">
        <v>5</v>
      </c>
      <c r="G196" s="138">
        <f>IFERROR(((E196/F196)-1)*100,IF(E196+F196&lt;&gt;0,100,0))</f>
        <v>-100</v>
      </c>
    </row>
    <row r="197" spans="1:7" s="65" customFormat="1" ht="12" x14ac:dyDescent="0.2">
      <c r="A197" s="107" t="s">
        <v>119</v>
      </c>
      <c r="B197" s="70">
        <v>55</v>
      </c>
      <c r="C197" s="69">
        <v>35</v>
      </c>
      <c r="D197" s="138">
        <f>IFERROR(((B197/C197)-1)*100,IF(B197+C197&lt;&gt;0,100,0))</f>
        <v>57.142857142857139</v>
      </c>
      <c r="E197" s="69">
        <v>900</v>
      </c>
      <c r="F197" s="69">
        <v>797</v>
      </c>
      <c r="G197" s="138">
        <f>IFERROR(((E197/F197)-1)*100,IF(E197+F197&lt;&gt;0,100,0))</f>
        <v>12.923462986198242</v>
      </c>
    </row>
    <row r="198" spans="1:7" s="65" customFormat="1" ht="12" x14ac:dyDescent="0.2">
      <c r="A198" s="107" t="s">
        <v>138</v>
      </c>
      <c r="B198" s="70">
        <v>0</v>
      </c>
      <c r="C198" s="69">
        <v>0</v>
      </c>
      <c r="D198" s="138">
        <f>IFERROR(((B198/C198)-1)*100,IF(B198+C198&lt;&gt;0,100,0))</f>
        <v>0</v>
      </c>
      <c r="E198" s="69">
        <v>25</v>
      </c>
      <c r="F198" s="69">
        <v>0</v>
      </c>
      <c r="G198" s="138">
        <f>IFERROR(((E198/F198)-1)*100,IF(E198+F198&lt;&gt;0,100,0))</f>
        <v>100</v>
      </c>
    </row>
    <row r="199" spans="1:7" s="65" customFormat="1" ht="12" x14ac:dyDescent="0.2">
      <c r="A199" s="107" t="s">
        <v>125</v>
      </c>
      <c r="B199" s="70">
        <v>9</v>
      </c>
      <c r="C199" s="69">
        <v>0</v>
      </c>
      <c r="D199" s="138">
        <f>IFERROR(((B199/C199)-1)*100,IF(B199+C199&lt;&gt;0,100,0))</f>
        <v>100</v>
      </c>
      <c r="E199" s="69">
        <v>219</v>
      </c>
      <c r="F199" s="69">
        <v>66</v>
      </c>
      <c r="G199" s="138">
        <f>IFERROR(((E199/F199)-1)*100,IF(E199+F199&lt;&gt;0,100,0))</f>
        <v>231.81818181818184</v>
      </c>
    </row>
    <row r="200" spans="1:7" s="65" customFormat="1" ht="12" x14ac:dyDescent="0.2">
      <c r="A200" s="107" t="s">
        <v>126</v>
      </c>
      <c r="B200" s="70">
        <v>0</v>
      </c>
      <c r="C200" s="69">
        <v>5</v>
      </c>
      <c r="D200" s="138">
        <f>IFERROR(((B200/C200)-1)*100,IF(B200+C200&lt;&gt;0,100,0))</f>
        <v>-100</v>
      </c>
      <c r="E200" s="69">
        <v>2</v>
      </c>
      <c r="F200" s="69">
        <v>19</v>
      </c>
      <c r="G200" s="138">
        <f>IFERROR(((E200/F200)-1)*100,IF(E200+F200&lt;&gt;0,100,0))</f>
        <v>-89.473684210526315</v>
      </c>
    </row>
    <row r="201" spans="1:7" s="65" customFormat="1" ht="12" x14ac:dyDescent="0.2">
      <c r="A201" s="107" t="s">
        <v>139</v>
      </c>
      <c r="B201" s="70">
        <v>0</v>
      </c>
      <c r="C201" s="69">
        <v>0</v>
      </c>
      <c r="D201" s="138">
        <f>IFERROR(((B201/C201)-1)*100,IF(B201+C201&lt;&gt;0,100,0))</f>
        <v>0</v>
      </c>
      <c r="E201" s="69">
        <v>2</v>
      </c>
      <c r="F201" s="69">
        <v>0</v>
      </c>
      <c r="G201" s="138">
        <f>IFERROR(((E201/F201)-1)*100,IF(E201+F201&lt;&gt;0,100,0))</f>
        <v>100</v>
      </c>
    </row>
    <row r="202" spans="1:7" s="65" customFormat="1" ht="12" x14ac:dyDescent="0.2">
      <c r="A202" s="107" t="s">
        <v>140</v>
      </c>
      <c r="B202" s="70">
        <v>0</v>
      </c>
      <c r="C202" s="69">
        <v>0</v>
      </c>
      <c r="D202" s="138">
        <f>IFERROR(((B202/C202)-1)*100,IF(B202+C202&lt;&gt;0,100,0))</f>
        <v>0</v>
      </c>
      <c r="E202" s="69">
        <v>14</v>
      </c>
      <c r="F202" s="69">
        <v>0</v>
      </c>
      <c r="G202" s="138">
        <f>IFERROR(((E202/F202)-1)*100,IF(E202+F202&lt;&gt;0,100,0))</f>
        <v>100</v>
      </c>
    </row>
    <row r="203" spans="1:7" s="65" customFormat="1" ht="12" x14ac:dyDescent="0.2">
      <c r="A203" s="107" t="s">
        <v>141</v>
      </c>
      <c r="B203" s="70">
        <v>0</v>
      </c>
      <c r="C203" s="69">
        <v>0</v>
      </c>
      <c r="D203" s="138">
        <f>IFERROR(((B203/C203)-1)*100,IF(B203+C203&lt;&gt;0,100,0))</f>
        <v>0</v>
      </c>
      <c r="E203" s="69">
        <v>7</v>
      </c>
      <c r="F203" s="69">
        <v>0</v>
      </c>
      <c r="G203" s="138">
        <f>IFERROR(((E203/F203)-1)*100,IF(E203+F203&lt;&gt;0,100,0))</f>
        <v>100</v>
      </c>
    </row>
    <row r="204" spans="1:7" s="65" customFormat="1" ht="12" x14ac:dyDescent="0.2">
      <c r="A204" s="107" t="s">
        <v>133</v>
      </c>
      <c r="B204" s="70">
        <v>0</v>
      </c>
      <c r="C204" s="69">
        <v>0</v>
      </c>
      <c r="D204" s="138">
        <f>IFERROR(((B204/C204)-1)*100,IF(B204+C204&lt;&gt;0,100,0))</f>
        <v>0</v>
      </c>
      <c r="E204" s="69">
        <v>17</v>
      </c>
      <c r="F204" s="69">
        <v>0</v>
      </c>
      <c r="G204" s="138">
        <f>IFERROR(((E204/F204)-1)*100,IF(E204+F204&lt;&gt;0,100,0))</f>
        <v>100</v>
      </c>
    </row>
    <row r="205" spans="1:7" s="65" customFormat="1" ht="12" x14ac:dyDescent="0.2">
      <c r="A205" s="107" t="s">
        <v>136</v>
      </c>
      <c r="B205" s="70">
        <v>33</v>
      </c>
      <c r="C205" s="69">
        <v>15</v>
      </c>
      <c r="D205" s="138">
        <f>IFERROR(((B205/C205)-1)*100,IF(B205+C205&lt;&gt;0,100,0))</f>
        <v>120.00000000000001</v>
      </c>
      <c r="E205" s="69">
        <v>1501</v>
      </c>
      <c r="F205" s="69">
        <v>1293</v>
      </c>
      <c r="G205" s="138">
        <f>IFERROR(((E205/F205)-1)*100,IF(E205+F205&lt;&gt;0,100,0))</f>
        <v>16.086620262954376</v>
      </c>
    </row>
    <row r="206" spans="1:7" s="65" customFormat="1" ht="12" x14ac:dyDescent="0.2">
      <c r="A206" s="107" t="s">
        <v>142</v>
      </c>
      <c r="B206" s="70">
        <v>0</v>
      </c>
      <c r="C206" s="69">
        <v>0</v>
      </c>
      <c r="D206" s="138">
        <f>IFERROR(((B206/C206)-1)*100,IF(B206+C206&lt;&gt;0,100,0))</f>
        <v>0</v>
      </c>
      <c r="E206" s="69">
        <v>3</v>
      </c>
      <c r="F206" s="69">
        <v>0</v>
      </c>
      <c r="G206" s="138">
        <f>IFERROR(((E206/F206)-1)*100,IF(E206+F206&lt;&gt;0,100,0))</f>
        <v>100</v>
      </c>
    </row>
    <row r="207" spans="1:7" s="33" customFormat="1" x14ac:dyDescent="0.2">
      <c r="A207" s="85" t="s">
        <v>34</v>
      </c>
      <c r="B207" s="139">
        <f>SUM(B195:B206)</f>
        <v>97</v>
      </c>
      <c r="C207" s="139">
        <f>SUM(C195:C206)</f>
        <v>55</v>
      </c>
      <c r="D207" s="104">
        <f>IFERROR(((B207/C207)-1)*100,IF(B207+C207&lt;&gt;0,100,0))</f>
        <v>76.363636363636374</v>
      </c>
      <c r="E207" s="139">
        <f>SUM(E195:E206)</f>
        <v>2719</v>
      </c>
      <c r="F207" s="139">
        <f>SUM(F195:F206)</f>
        <v>2317</v>
      </c>
      <c r="G207" s="104">
        <f>IFERROR(((E207/F207)-1)*100,IF(E207+F207&lt;&gt;0,100,0))</f>
        <v>17.350021579628837</v>
      </c>
    </row>
    <row r="208" spans="1:7" s="34" customFormat="1" x14ac:dyDescent="0.2">
      <c r="A208" s="30" t="s">
        <v>32</v>
      </c>
      <c r="B208" s="47"/>
      <c r="C208" s="47"/>
      <c r="D208" s="52"/>
      <c r="E208" s="52"/>
      <c r="F208" s="52"/>
      <c r="G208" s="52"/>
    </row>
    <row r="209" spans="1:7" s="32" customFormat="1" x14ac:dyDescent="0.2">
      <c r="A209" s="85" t="s">
        <v>33</v>
      </c>
      <c r="B209" s="89"/>
      <c r="C209" s="89"/>
      <c r="D209" s="94"/>
      <c r="E209" s="95"/>
      <c r="F209" s="95"/>
      <c r="G209" s="94"/>
    </row>
    <row r="210" spans="1:7" s="34" customFormat="1" x14ac:dyDescent="0.2">
      <c r="A210" s="82" t="s">
        <v>114</v>
      </c>
      <c r="B210" s="70">
        <v>0</v>
      </c>
      <c r="C210" s="69">
        <v>0</v>
      </c>
      <c r="D210" s="138">
        <f>IFERROR(((B210/C210)-1)*100,IF(B210+C210&lt;&gt;0,100,0))</f>
        <v>0</v>
      </c>
      <c r="E210" s="69">
        <v>0</v>
      </c>
      <c r="F210" s="69">
        <v>1448</v>
      </c>
      <c r="G210" s="138">
        <f>IFERROR(((E210/F210)-1)*100,IF(E210+F210&lt;&gt;0,100,0))</f>
        <v>-100</v>
      </c>
    </row>
    <row r="211" spans="1:7" s="34" customFormat="1" x14ac:dyDescent="0.2">
      <c r="A211" s="107" t="s">
        <v>115</v>
      </c>
      <c r="B211" s="70">
        <v>0</v>
      </c>
      <c r="C211" s="69">
        <v>0</v>
      </c>
      <c r="D211" s="138">
        <f>IFERROR(((B211/C211)-1)*100,IF(B211+C211&lt;&gt;0,100,0))</f>
        <v>0</v>
      </c>
      <c r="E211" s="69">
        <v>206</v>
      </c>
      <c r="F211" s="69">
        <v>0</v>
      </c>
      <c r="G211" s="138">
        <f>IFERROR(((E211/F211)-1)*100,IF(E211+F211&lt;&gt;0,100,0))</f>
        <v>100</v>
      </c>
    </row>
    <row r="212" spans="1:7" s="34" customFormat="1" x14ac:dyDescent="0.2">
      <c r="A212" s="107" t="s">
        <v>116</v>
      </c>
      <c r="B212" s="70">
        <v>0</v>
      </c>
      <c r="C212" s="69">
        <v>0</v>
      </c>
      <c r="D212" s="138">
        <f>IFERROR(((B212/C212)-1)*100,IF(B212+C212&lt;&gt;0,100,0))</f>
        <v>0</v>
      </c>
      <c r="E212" s="69">
        <v>55789</v>
      </c>
      <c r="F212" s="69">
        <v>102496</v>
      </c>
      <c r="G212" s="138">
        <f>IFERROR(((E212/F212)-1)*100,IF(E212+F212&lt;&gt;0,100,0))</f>
        <v>-45.569583203246957</v>
      </c>
    </row>
    <row r="213" spans="1:7" s="34" customFormat="1" x14ac:dyDescent="0.2">
      <c r="A213" s="107" t="s">
        <v>117</v>
      </c>
      <c r="B213" s="70">
        <v>14</v>
      </c>
      <c r="C213" s="69">
        <v>0</v>
      </c>
      <c r="D213" s="138">
        <f>IFERROR(((B213/C213)-1)*100,IF(B213+C213&lt;&gt;0,100,0))</f>
        <v>100</v>
      </c>
      <c r="E213" s="69">
        <v>256</v>
      </c>
      <c r="F213" s="69">
        <v>2209</v>
      </c>
      <c r="G213" s="138">
        <f>IFERROR(((E213/F213)-1)*100,IF(E213+F213&lt;&gt;0,100,0))</f>
        <v>-88.411045722046183</v>
      </c>
    </row>
    <row r="214" spans="1:7" s="34" customFormat="1" x14ac:dyDescent="0.2">
      <c r="A214" s="107" t="s">
        <v>118</v>
      </c>
      <c r="B214" s="70">
        <v>0</v>
      </c>
      <c r="C214" s="69">
        <v>0</v>
      </c>
      <c r="D214" s="138">
        <f>IFERROR(((B214/C214)-1)*100,IF(B214+C214&lt;&gt;0,100,0))</f>
        <v>0</v>
      </c>
      <c r="E214" s="69">
        <v>0</v>
      </c>
      <c r="F214" s="69">
        <v>31300</v>
      </c>
      <c r="G214" s="138">
        <f>IFERROR(((E214/F214)-1)*100,IF(E214+F214&lt;&gt;0,100,0))</f>
        <v>-100</v>
      </c>
    </row>
    <row r="215" spans="1:7" s="34" customFormat="1" x14ac:dyDescent="0.2">
      <c r="A215" s="107" t="s">
        <v>119</v>
      </c>
      <c r="B215" s="70">
        <v>28134</v>
      </c>
      <c r="C215" s="69">
        <v>11071</v>
      </c>
      <c r="D215" s="138">
        <f>IFERROR(((B215/C215)-1)*100,IF(B215+C215&lt;&gt;0,100,0))</f>
        <v>154.12338542137115</v>
      </c>
      <c r="E215" s="69">
        <v>3244325</v>
      </c>
      <c r="F215" s="69">
        <v>1651406</v>
      </c>
      <c r="G215" s="138">
        <f>IFERROR(((E215/F215)-1)*100,IF(E215+F215&lt;&gt;0,100,0))</f>
        <v>96.458351247361335</v>
      </c>
    </row>
    <row r="216" spans="1:7" s="34" customFormat="1" x14ac:dyDescent="0.2">
      <c r="A216" s="107" t="s">
        <v>120</v>
      </c>
      <c r="B216" s="70">
        <v>26883</v>
      </c>
      <c r="C216" s="69">
        <v>45180</v>
      </c>
      <c r="D216" s="138">
        <f>IFERROR(((B216/C216)-1)*100,IF(B216+C216&lt;&gt;0,100,0))</f>
        <v>-40.498007968127489</v>
      </c>
      <c r="E216" s="69">
        <v>205581</v>
      </c>
      <c r="F216" s="69">
        <v>320894</v>
      </c>
      <c r="G216" s="138">
        <f>IFERROR(((E216/F216)-1)*100,IF(E216+F216&lt;&gt;0,100,0))</f>
        <v>-35.934919319152115</v>
      </c>
    </row>
    <row r="217" spans="1:7" s="34" customFormat="1" x14ac:dyDescent="0.2">
      <c r="A217" s="107" t="s">
        <v>121</v>
      </c>
      <c r="B217" s="70">
        <v>0</v>
      </c>
      <c r="C217" s="69">
        <v>0</v>
      </c>
      <c r="D217" s="138">
        <f>IFERROR(((B217/C217)-1)*100,IF(B217+C217&lt;&gt;0,100,0))</f>
        <v>0</v>
      </c>
      <c r="E217" s="69">
        <v>12750</v>
      </c>
      <c r="F217" s="69">
        <v>25124</v>
      </c>
      <c r="G217" s="138">
        <f>IFERROR(((E217/F217)-1)*100,IF(E217+F217&lt;&gt;0,100,0))</f>
        <v>-49.251711510905906</v>
      </c>
    </row>
    <row r="218" spans="1:7" s="34" customFormat="1" x14ac:dyDescent="0.2">
      <c r="A218" s="107" t="s">
        <v>122</v>
      </c>
      <c r="B218" s="70">
        <v>2634</v>
      </c>
      <c r="C218" s="69">
        <v>4551</v>
      </c>
      <c r="D218" s="138">
        <f>IFERROR(((B218/C218)-1)*100,IF(B218+C218&lt;&gt;0,100,0))</f>
        <v>-42.122610415293337</v>
      </c>
      <c r="E218" s="69">
        <v>14144</v>
      </c>
      <c r="F218" s="69">
        <v>21790</v>
      </c>
      <c r="G218" s="138">
        <f>IFERROR(((E218/F218)-1)*100,IF(E218+F218&lt;&gt;0,100,0))</f>
        <v>-35.089490592014684</v>
      </c>
    </row>
    <row r="219" spans="1:7" s="34" customFormat="1" x14ac:dyDescent="0.2">
      <c r="A219" s="107" t="s">
        <v>123</v>
      </c>
      <c r="B219" s="70">
        <v>0</v>
      </c>
      <c r="C219" s="69">
        <v>0</v>
      </c>
      <c r="D219" s="138">
        <f>IFERROR(((B219/C219)-1)*100,IF(B219+C219&lt;&gt;0,100,0))</f>
        <v>0</v>
      </c>
      <c r="E219" s="69">
        <v>0</v>
      </c>
      <c r="F219" s="69">
        <v>40</v>
      </c>
      <c r="G219" s="138">
        <f>IFERROR(((E219/F219)-1)*100,IF(E219+F219&lt;&gt;0,100,0))</f>
        <v>-100</v>
      </c>
    </row>
    <row r="220" spans="1:7" s="34" customFormat="1" x14ac:dyDescent="0.2">
      <c r="A220" s="107" t="s">
        <v>124</v>
      </c>
      <c r="B220" s="70">
        <v>0</v>
      </c>
      <c r="C220" s="69">
        <v>0</v>
      </c>
      <c r="D220" s="138">
        <f>IFERROR(((B220/C220)-1)*100,IF(B220+C220&lt;&gt;0,100,0))</f>
        <v>0</v>
      </c>
      <c r="E220" s="69">
        <v>620</v>
      </c>
      <c r="F220" s="69">
        <v>4800</v>
      </c>
      <c r="G220" s="138">
        <f>IFERROR(((E220/F220)-1)*100,IF(E220+F220&lt;&gt;0,100,0))</f>
        <v>-87.083333333333329</v>
      </c>
    </row>
    <row r="221" spans="1:7" s="34" customFormat="1" x14ac:dyDescent="0.2">
      <c r="A221" s="107" t="s">
        <v>125</v>
      </c>
      <c r="B221" s="70">
        <v>128787</v>
      </c>
      <c r="C221" s="69">
        <v>352611</v>
      </c>
      <c r="D221" s="138">
        <f>IFERROR(((B221/C221)-1)*100,IF(B221+C221&lt;&gt;0,100,0))</f>
        <v>-63.47618196823128</v>
      </c>
      <c r="E221" s="69">
        <v>1821527</v>
      </c>
      <c r="F221" s="69">
        <v>2651212</v>
      </c>
      <c r="G221" s="138">
        <f>IFERROR(((E221/F221)-1)*100,IF(E221+F221&lt;&gt;0,100,0))</f>
        <v>-31.294555094047549</v>
      </c>
    </row>
    <row r="222" spans="1:7" s="34" customFormat="1" x14ac:dyDescent="0.2">
      <c r="A222" s="107" t="s">
        <v>126</v>
      </c>
      <c r="B222" s="70">
        <v>378732</v>
      </c>
      <c r="C222" s="69">
        <v>451006</v>
      </c>
      <c r="D222" s="138">
        <f>IFERROR(((B222/C222)-1)*100,IF(B222+C222&lt;&gt;0,100,0))</f>
        <v>-16.025063968106856</v>
      </c>
      <c r="E222" s="69">
        <v>2968352</v>
      </c>
      <c r="F222" s="69">
        <v>1938989</v>
      </c>
      <c r="G222" s="138">
        <f>IFERROR(((E222/F222)-1)*100,IF(E222+F222&lt;&gt;0,100,0))</f>
        <v>53.087614215449385</v>
      </c>
    </row>
    <row r="223" spans="1:7" s="34" customFormat="1" x14ac:dyDescent="0.2">
      <c r="A223" s="107" t="s">
        <v>127</v>
      </c>
      <c r="B223" s="70">
        <v>252</v>
      </c>
      <c r="C223" s="69">
        <v>5270</v>
      </c>
      <c r="D223" s="138">
        <f>IFERROR(((B223/C223)-1)*100,IF(B223+C223&lt;&gt;0,100,0))</f>
        <v>-95.218216318785579</v>
      </c>
      <c r="E223" s="69">
        <v>2881</v>
      </c>
      <c r="F223" s="69">
        <v>146562</v>
      </c>
      <c r="G223" s="138">
        <f>IFERROR(((E223/F223)-1)*100,IF(E223+F223&lt;&gt;0,100,0))</f>
        <v>-98.03427900820131</v>
      </c>
    </row>
    <row r="224" spans="1:7" s="34" customFormat="1" x14ac:dyDescent="0.2">
      <c r="A224" s="107" t="s">
        <v>128</v>
      </c>
      <c r="B224" s="70">
        <v>0</v>
      </c>
      <c r="C224" s="69">
        <v>0</v>
      </c>
      <c r="D224" s="138">
        <f>IFERROR(((B224/C224)-1)*100,IF(B224+C224&lt;&gt;0,100,0))</f>
        <v>0</v>
      </c>
      <c r="E224" s="69">
        <v>0</v>
      </c>
      <c r="F224" s="69">
        <v>38560</v>
      </c>
      <c r="G224" s="138">
        <f>IFERROR(((E224/F224)-1)*100,IF(E224+F224&lt;&gt;0,100,0))</f>
        <v>-100</v>
      </c>
    </row>
    <row r="225" spans="1:7" s="34" customFormat="1" x14ac:dyDescent="0.2">
      <c r="A225" s="107" t="s">
        <v>129</v>
      </c>
      <c r="B225" s="70">
        <v>13810</v>
      </c>
      <c r="C225" s="69">
        <v>55</v>
      </c>
      <c r="D225" s="138">
        <f>IFERROR(((B225/C225)-1)*100,IF(B225+C225&lt;&gt;0,100,0))</f>
        <v>25009.090909090908</v>
      </c>
      <c r="E225" s="69">
        <v>61422</v>
      </c>
      <c r="F225" s="69">
        <v>41355</v>
      </c>
      <c r="G225" s="138">
        <f>IFERROR(((E225/F225)-1)*100,IF(E225+F225&lt;&gt;0,100,0))</f>
        <v>48.523757707653246</v>
      </c>
    </row>
    <row r="226" spans="1:7" s="34" customFormat="1" x14ac:dyDescent="0.2">
      <c r="A226" s="107" t="s">
        <v>130</v>
      </c>
      <c r="B226" s="70">
        <v>1638</v>
      </c>
      <c r="C226" s="69">
        <v>0</v>
      </c>
      <c r="D226" s="138">
        <f>IFERROR(((B226/C226)-1)*100,IF(B226+C226&lt;&gt;0,100,0))</f>
        <v>100</v>
      </c>
      <c r="E226" s="69">
        <v>6143</v>
      </c>
      <c r="F226" s="69">
        <v>3672</v>
      </c>
      <c r="G226" s="138">
        <f>IFERROR(((E226/F226)-1)*100,IF(E226+F226&lt;&gt;0,100,0))</f>
        <v>67.29302832244008</v>
      </c>
    </row>
    <row r="227" spans="1:7" s="34" customFormat="1" x14ac:dyDescent="0.2">
      <c r="A227" s="107" t="s">
        <v>131</v>
      </c>
      <c r="B227" s="70">
        <v>0</v>
      </c>
      <c r="C227" s="69">
        <v>0</v>
      </c>
      <c r="D227" s="138">
        <f>IFERROR(((B227/C227)-1)*100,IF(B227+C227&lt;&gt;0,100,0))</f>
        <v>0</v>
      </c>
      <c r="E227" s="69">
        <v>0</v>
      </c>
      <c r="F227" s="69">
        <v>17544</v>
      </c>
      <c r="G227" s="138">
        <f>IFERROR(((E227/F227)-1)*100,IF(E227+F227&lt;&gt;0,100,0))</f>
        <v>-100</v>
      </c>
    </row>
    <row r="228" spans="1:7" s="34" customFormat="1" x14ac:dyDescent="0.2">
      <c r="A228" s="107" t="s">
        <v>132</v>
      </c>
      <c r="B228" s="70">
        <v>0</v>
      </c>
      <c r="C228" s="69">
        <v>0</v>
      </c>
      <c r="D228" s="138">
        <f>IFERROR(((B228/C228)-1)*100,IF(B228+C228&lt;&gt;0,100,0))</f>
        <v>0</v>
      </c>
      <c r="E228" s="69">
        <v>1500</v>
      </c>
      <c r="F228" s="69">
        <v>58</v>
      </c>
      <c r="G228" s="138">
        <f>IFERROR(((E228/F228)-1)*100,IF(E228+F228&lt;&gt;0,100,0))</f>
        <v>2486.2068965517242</v>
      </c>
    </row>
    <row r="229" spans="1:7" s="34" customFormat="1" x14ac:dyDescent="0.2">
      <c r="A229" s="107" t="s">
        <v>133</v>
      </c>
      <c r="B229" s="70">
        <v>0</v>
      </c>
      <c r="C229" s="69">
        <v>0</v>
      </c>
      <c r="D229" s="138">
        <f>IFERROR(((B229/C229)-1)*100,IF(B229+C229&lt;&gt;0,100,0))</f>
        <v>0</v>
      </c>
      <c r="E229" s="69">
        <v>14049</v>
      </c>
      <c r="F229" s="69">
        <v>0</v>
      </c>
      <c r="G229" s="138">
        <f>IFERROR(((E229/F229)-1)*100,IF(E229+F229&lt;&gt;0,100,0))</f>
        <v>100</v>
      </c>
    </row>
    <row r="230" spans="1:7" s="34" customFormat="1" x14ac:dyDescent="0.2">
      <c r="A230" s="107" t="s">
        <v>134</v>
      </c>
      <c r="B230" s="70">
        <v>0</v>
      </c>
      <c r="C230" s="69">
        <v>0</v>
      </c>
      <c r="D230" s="138">
        <f>IFERROR(((B230/C230)-1)*100,IF(B230+C230&lt;&gt;0,100,0))</f>
        <v>0</v>
      </c>
      <c r="E230" s="69">
        <v>0</v>
      </c>
      <c r="F230" s="69">
        <v>790</v>
      </c>
      <c r="G230" s="138">
        <f>IFERROR(((E230/F230)-1)*100,IF(E230+F230&lt;&gt;0,100,0))</f>
        <v>-100</v>
      </c>
    </row>
    <row r="231" spans="1:7" s="34" customFormat="1" x14ac:dyDescent="0.2">
      <c r="A231" s="107" t="s">
        <v>135</v>
      </c>
      <c r="B231" s="70">
        <v>12000</v>
      </c>
      <c r="C231" s="69">
        <v>18650</v>
      </c>
      <c r="D231" s="138">
        <f>IFERROR(((B231/C231)-1)*100,IF(B231+C231&lt;&gt;0,100,0))</f>
        <v>-35.656836461126005</v>
      </c>
      <c r="E231" s="69">
        <v>139780</v>
      </c>
      <c r="F231" s="69">
        <v>143433</v>
      </c>
      <c r="G231" s="138">
        <f>IFERROR(((E231/F231)-1)*100,IF(E231+F231&lt;&gt;0,100,0))</f>
        <v>-2.5468337133016772</v>
      </c>
    </row>
    <row r="232" spans="1:7" s="34" customFormat="1" x14ac:dyDescent="0.2">
      <c r="A232" s="107" t="s">
        <v>136</v>
      </c>
      <c r="B232" s="70">
        <v>1567173</v>
      </c>
      <c r="C232" s="69">
        <v>2439137</v>
      </c>
      <c r="D232" s="138">
        <f>IFERROR(((B232/C232)-1)*100,IF(B232+C232&lt;&gt;0,100,0))</f>
        <v>-35.748873474511676</v>
      </c>
      <c r="E232" s="69">
        <v>21892178</v>
      </c>
      <c r="F232" s="69">
        <v>26551719</v>
      </c>
      <c r="G232" s="138">
        <f>IFERROR(((E232/F232)-1)*100,IF(E232+F232&lt;&gt;0,100,0))</f>
        <v>-17.548924045181401</v>
      </c>
    </row>
    <row r="233" spans="1:7" s="34" customFormat="1" x14ac:dyDescent="0.2">
      <c r="A233" s="107" t="s">
        <v>137</v>
      </c>
      <c r="B233" s="70">
        <v>7103</v>
      </c>
      <c r="C233" s="69">
        <v>40</v>
      </c>
      <c r="D233" s="138">
        <f>IFERROR(((B233/C233)-1)*100,IF(B233+C233&lt;&gt;0,100,0))</f>
        <v>17657.5</v>
      </c>
      <c r="E233" s="69">
        <v>94930</v>
      </c>
      <c r="F233" s="69">
        <v>240765</v>
      </c>
      <c r="G233" s="138">
        <f>IFERROR(((E233/F233)-1)*100,IF(E233+F233&lt;&gt;0,100,0))</f>
        <v>-60.571511639980891</v>
      </c>
    </row>
    <row r="234" spans="1:7" s="33" customFormat="1" x14ac:dyDescent="0.2">
      <c r="A234" s="85" t="s">
        <v>34</v>
      </c>
      <c r="B234" s="139">
        <f>SUM(B210:B233)</f>
        <v>2167160</v>
      </c>
      <c r="C234" s="139">
        <f>SUM(C210:C233)</f>
        <v>3327571</v>
      </c>
      <c r="D234" s="104">
        <f>IFERROR(((B234/C234)-1)*100,IF(B234+C234&lt;&gt;0,100,0))</f>
        <v>-34.872614288320214</v>
      </c>
      <c r="E234" s="139">
        <f>SUM(E210:E233)</f>
        <v>30536433</v>
      </c>
      <c r="F234" s="139">
        <f>SUM(F210:F233)</f>
        <v>33936166</v>
      </c>
      <c r="G234" s="104">
        <f>IFERROR(((E234/F234)-1)*100,IF(E234+F234&lt;&gt;0,100,0))</f>
        <v>-10.018023249886276</v>
      </c>
    </row>
    <row r="235" spans="1:7" s="32" customFormat="1" x14ac:dyDescent="0.2">
      <c r="A235" s="82"/>
      <c r="B235" s="74"/>
      <c r="C235" s="74"/>
      <c r="D235" s="97"/>
      <c r="E235" s="88"/>
      <c r="F235" s="98"/>
      <c r="G235" s="97"/>
    </row>
    <row r="236" spans="1:7" s="33" customFormat="1" x14ac:dyDescent="0.2">
      <c r="A236" s="85" t="s">
        <v>35</v>
      </c>
      <c r="B236" s="89"/>
      <c r="C236" s="89"/>
      <c r="D236" s="99"/>
      <c r="E236" s="99"/>
      <c r="F236" s="99"/>
      <c r="G236" s="99"/>
    </row>
    <row r="237" spans="1:7" s="33" customFormat="1" x14ac:dyDescent="0.2">
      <c r="A237" s="82" t="s">
        <v>116</v>
      </c>
      <c r="B237" s="70">
        <v>0</v>
      </c>
      <c r="C237" s="69">
        <v>0</v>
      </c>
      <c r="D237" s="138">
        <f>IFERROR(((B237/C237)-1)*100,IF(B237+C237&lt;&gt;0,100,0))</f>
        <v>0</v>
      </c>
      <c r="E237" s="69">
        <v>356722</v>
      </c>
      <c r="F237" s="69">
        <v>216444</v>
      </c>
      <c r="G237" s="138">
        <f>IFERROR(((E237/F237)-1)*100,IF(E237+F237&lt;&gt;0,100,0))</f>
        <v>64.810297351739933</v>
      </c>
    </row>
    <row r="238" spans="1:7" s="66" customFormat="1" x14ac:dyDescent="0.2">
      <c r="A238" s="107" t="s">
        <v>118</v>
      </c>
      <c r="B238" s="70">
        <v>0</v>
      </c>
      <c r="C238" s="69">
        <v>0</v>
      </c>
      <c r="D238" s="138">
        <f>IFERROR(((B238/C238)-1)*100,IF(B238+C238&lt;&gt;0,100,0))</f>
        <v>0</v>
      </c>
      <c r="E238" s="69">
        <v>0</v>
      </c>
      <c r="F238" s="69">
        <v>10000</v>
      </c>
      <c r="G238" s="138">
        <f>IFERROR(((E238/F238)-1)*100,IF(E238+F238&lt;&gt;0,100,0))</f>
        <v>-100</v>
      </c>
    </row>
    <row r="239" spans="1:7" s="66" customFormat="1" x14ac:dyDescent="0.2">
      <c r="A239" s="107" t="s">
        <v>119</v>
      </c>
      <c r="B239" s="70">
        <v>140599</v>
      </c>
      <c r="C239" s="69">
        <v>105000</v>
      </c>
      <c r="D239" s="138">
        <f>IFERROR(((B239/C239)-1)*100,IF(B239+C239&lt;&gt;0,100,0))</f>
        <v>33.903809523809514</v>
      </c>
      <c r="E239" s="69">
        <v>4203657</v>
      </c>
      <c r="F239" s="69">
        <v>3391527</v>
      </c>
      <c r="G239" s="138">
        <f>IFERROR(((E239/F239)-1)*100,IF(E239+F239&lt;&gt;0,100,0))</f>
        <v>23.945850939709466</v>
      </c>
    </row>
    <row r="240" spans="1:7" s="66" customFormat="1" x14ac:dyDescent="0.2">
      <c r="A240" s="107" t="s">
        <v>138</v>
      </c>
      <c r="B240" s="70">
        <v>0</v>
      </c>
      <c r="C240" s="69">
        <v>0</v>
      </c>
      <c r="D240" s="138">
        <f>IFERROR(((B240/C240)-1)*100,IF(B240+C240&lt;&gt;0,100,0))</f>
        <v>0</v>
      </c>
      <c r="E240" s="69">
        <v>711000</v>
      </c>
      <c r="F240" s="69">
        <v>0</v>
      </c>
      <c r="G240" s="138">
        <f>IFERROR(((E240/F240)-1)*100,IF(E240+F240&lt;&gt;0,100,0))</f>
        <v>100</v>
      </c>
    </row>
    <row r="241" spans="1:7" s="66" customFormat="1" x14ac:dyDescent="0.2">
      <c r="A241" s="107" t="s">
        <v>125</v>
      </c>
      <c r="B241" s="70">
        <v>2769552</v>
      </c>
      <c r="C241" s="69">
        <v>0</v>
      </c>
      <c r="D241" s="138">
        <f>IFERROR(((B241/C241)-1)*100,IF(B241+C241&lt;&gt;0,100,0))</f>
        <v>100</v>
      </c>
      <c r="E241" s="69">
        <v>3961135</v>
      </c>
      <c r="F241" s="69">
        <v>519579</v>
      </c>
      <c r="G241" s="138">
        <f>IFERROR(((E241/F241)-1)*100,IF(E241+F241&lt;&gt;0,100,0))</f>
        <v>662.37396045644653</v>
      </c>
    </row>
    <row r="242" spans="1:7" s="66" customFormat="1" x14ac:dyDescent="0.2">
      <c r="A242" s="107" t="s">
        <v>126</v>
      </c>
      <c r="B242" s="70">
        <v>0</v>
      </c>
      <c r="C242" s="69">
        <v>3000</v>
      </c>
      <c r="D242" s="138">
        <f>IFERROR(((B242/C242)-1)*100,IF(B242+C242&lt;&gt;0,100,0))</f>
        <v>-100</v>
      </c>
      <c r="E242" s="69">
        <v>1000</v>
      </c>
      <c r="F242" s="69">
        <v>14900</v>
      </c>
      <c r="G242" s="138">
        <f>IFERROR(((E242/F242)-1)*100,IF(E242+F242&lt;&gt;0,100,0))</f>
        <v>-93.288590604026851</v>
      </c>
    </row>
    <row r="243" spans="1:7" s="66" customFormat="1" x14ac:dyDescent="0.2">
      <c r="A243" s="107" t="s">
        <v>139</v>
      </c>
      <c r="B243" s="70">
        <v>0</v>
      </c>
      <c r="C243" s="69">
        <v>0</v>
      </c>
      <c r="D243" s="138">
        <f>IFERROR(((B243/C243)-1)*100,IF(B243+C243&lt;&gt;0,100,0))</f>
        <v>0</v>
      </c>
      <c r="E243" s="69">
        <v>5250</v>
      </c>
      <c r="F243" s="69">
        <v>0</v>
      </c>
      <c r="G243" s="138">
        <f>IFERROR(((E243/F243)-1)*100,IF(E243+F243&lt;&gt;0,100,0))</f>
        <v>100</v>
      </c>
    </row>
    <row r="244" spans="1:7" s="66" customFormat="1" x14ac:dyDescent="0.2">
      <c r="A244" s="107" t="s">
        <v>140</v>
      </c>
      <c r="B244" s="70">
        <v>0</v>
      </c>
      <c r="C244" s="69">
        <v>0</v>
      </c>
      <c r="D244" s="138">
        <f>IFERROR(((B244/C244)-1)*100,IF(B244+C244&lt;&gt;0,100,0))</f>
        <v>0</v>
      </c>
      <c r="E244" s="69">
        <v>15250</v>
      </c>
      <c r="F244" s="69">
        <v>0</v>
      </c>
      <c r="G244" s="138">
        <f>IFERROR(((E244/F244)-1)*100,IF(E244+F244&lt;&gt;0,100,0))</f>
        <v>100</v>
      </c>
    </row>
    <row r="245" spans="1:7" s="66" customFormat="1" x14ac:dyDescent="0.2">
      <c r="A245" s="107" t="s">
        <v>141</v>
      </c>
      <c r="B245" s="70">
        <v>0</v>
      </c>
      <c r="C245" s="69">
        <v>0</v>
      </c>
      <c r="D245" s="138">
        <f>IFERROR(((B245/C245)-1)*100,IF(B245+C245&lt;&gt;0,100,0))</f>
        <v>0</v>
      </c>
      <c r="E245" s="69">
        <v>75000</v>
      </c>
      <c r="F245" s="69">
        <v>0</v>
      </c>
      <c r="G245" s="138">
        <f>IFERROR(((E245/F245)-1)*100,IF(E245+F245&lt;&gt;0,100,0))</f>
        <v>100</v>
      </c>
    </row>
    <row r="246" spans="1:7" s="66" customFormat="1" x14ac:dyDescent="0.2">
      <c r="A246" s="107" t="s">
        <v>133</v>
      </c>
      <c r="B246" s="70">
        <v>0</v>
      </c>
      <c r="C246" s="69">
        <v>0</v>
      </c>
      <c r="D246" s="138">
        <f>IFERROR(((B246/C246)-1)*100,IF(B246+C246&lt;&gt;0,100,0))</f>
        <v>0</v>
      </c>
      <c r="E246" s="69">
        <v>275800</v>
      </c>
      <c r="F246" s="69">
        <v>0</v>
      </c>
      <c r="G246" s="138">
        <f>IFERROR(((E246/F246)-1)*100,IF(E246+F246&lt;&gt;0,100,0))</f>
        <v>100</v>
      </c>
    </row>
    <row r="247" spans="1:7" s="66" customFormat="1" x14ac:dyDescent="0.2">
      <c r="A247" s="107" t="s">
        <v>136</v>
      </c>
      <c r="B247" s="70">
        <v>298482</v>
      </c>
      <c r="C247" s="69">
        <v>49200</v>
      </c>
      <c r="D247" s="138">
        <f>IFERROR(((B247/C247)-1)*100,IF(B247+C247&lt;&gt;0,100,0))</f>
        <v>506.67073170731703</v>
      </c>
      <c r="E247" s="69">
        <v>15342017</v>
      </c>
      <c r="F247" s="69">
        <v>6455224</v>
      </c>
      <c r="G247" s="138">
        <f>IFERROR(((E247/F247)-1)*100,IF(E247+F247&lt;&gt;0,100,0))</f>
        <v>137.66823583503842</v>
      </c>
    </row>
    <row r="248" spans="1:7" s="66" customFormat="1" x14ac:dyDescent="0.2">
      <c r="A248" s="107" t="s">
        <v>142</v>
      </c>
      <c r="B248" s="70">
        <v>0</v>
      </c>
      <c r="C248" s="69">
        <v>0</v>
      </c>
      <c r="D248" s="138">
        <f>IFERROR(((B248/C248)-1)*100,IF(B248+C248&lt;&gt;0,100,0))</f>
        <v>0</v>
      </c>
      <c r="E248" s="69">
        <v>25000</v>
      </c>
      <c r="F248" s="69">
        <v>0</v>
      </c>
      <c r="G248" s="138">
        <f>IFERROR(((E248/F248)-1)*100,IF(E248+F248&lt;&gt;0,100,0))</f>
        <v>100</v>
      </c>
    </row>
    <row r="249" spans="1:7" s="33" customFormat="1" x14ac:dyDescent="0.2">
      <c r="A249" s="85" t="s">
        <v>34</v>
      </c>
      <c r="B249" s="139">
        <f>SUM(B237:B248)</f>
        <v>3208633</v>
      </c>
      <c r="C249" s="139">
        <f>SUM(C237:C248)</f>
        <v>157200</v>
      </c>
      <c r="D249" s="104">
        <f>IFERROR(((B249/C249)-1)*100,IF(B249+C249&lt;&gt;0,100,0))</f>
        <v>1941.1151399491093</v>
      </c>
      <c r="E249" s="139">
        <f>SUM(E237:E248)</f>
        <v>24971831</v>
      </c>
      <c r="F249" s="139">
        <f>SUM(F237:F248)</f>
        <v>10607674</v>
      </c>
      <c r="G249" s="104">
        <f>IFERROR(((E249/F249)-1)*100,IF(E249+F249&lt;&gt;0,100,0))</f>
        <v>135.41288127821423</v>
      </c>
    </row>
    <row r="250" spans="1:7" s="32" customFormat="1" x14ac:dyDescent="0.2">
      <c r="A250" s="30" t="s">
        <v>96</v>
      </c>
      <c r="B250" s="47"/>
      <c r="C250" s="47"/>
      <c r="D250" s="52"/>
      <c r="E250" s="52"/>
      <c r="F250" s="52"/>
      <c r="G250" s="52"/>
    </row>
    <row r="251" spans="1:7" s="33" customFormat="1" x14ac:dyDescent="0.2">
      <c r="A251" s="85" t="s">
        <v>33</v>
      </c>
      <c r="B251" s="89"/>
      <c r="C251" s="89"/>
      <c r="D251" s="94"/>
      <c r="E251" s="95"/>
      <c r="F251" s="95"/>
      <c r="G251" s="94"/>
    </row>
    <row r="252" spans="1:7" s="33" customFormat="1" x14ac:dyDescent="0.2">
      <c r="A252" s="82" t="s">
        <v>114</v>
      </c>
      <c r="B252" s="70">
        <v>0</v>
      </c>
      <c r="C252" s="69">
        <v>0</v>
      </c>
      <c r="D252" s="138">
        <f>IFERROR(((B252/C252)-1)*100,IF(B252+C252&lt;&gt;0,100,0))</f>
        <v>0</v>
      </c>
      <c r="E252" s="69">
        <v>0</v>
      </c>
      <c r="F252" s="69">
        <v>27869.655999999999</v>
      </c>
      <c r="G252" s="138">
        <f>IFERROR(((E252/F252)-1)*100,IF(E252+F252&lt;&gt;0,100,0))</f>
        <v>-100</v>
      </c>
    </row>
    <row r="253" spans="1:7" s="66" customFormat="1" x14ac:dyDescent="0.2">
      <c r="A253" s="107" t="s">
        <v>115</v>
      </c>
      <c r="B253" s="70">
        <v>0</v>
      </c>
      <c r="C253" s="69">
        <v>0</v>
      </c>
      <c r="D253" s="138">
        <f>IFERROR(((B253/C253)-1)*100,IF(B253+C253&lt;&gt;0,100,0))</f>
        <v>0</v>
      </c>
      <c r="E253" s="69">
        <v>1890.0133000000001</v>
      </c>
      <c r="F253" s="69">
        <v>0</v>
      </c>
      <c r="G253" s="138">
        <f>IFERROR(((E253/F253)-1)*100,IF(E253+F253&lt;&gt;0,100,0))</f>
        <v>100</v>
      </c>
    </row>
    <row r="254" spans="1:7" s="66" customFormat="1" x14ac:dyDescent="0.2">
      <c r="A254" s="107" t="s">
        <v>116</v>
      </c>
      <c r="B254" s="70">
        <v>0</v>
      </c>
      <c r="C254" s="69">
        <v>0</v>
      </c>
      <c r="D254" s="138">
        <f>IFERROR(((B254/C254)-1)*100,IF(B254+C254&lt;&gt;0,100,0))</f>
        <v>0</v>
      </c>
      <c r="E254" s="69">
        <v>831157.90359999996</v>
      </c>
      <c r="F254" s="69">
        <v>1599859.8097000001</v>
      </c>
      <c r="G254" s="138">
        <f>IFERROR(((E254/F254)-1)*100,IF(E254+F254&lt;&gt;0,100,0))</f>
        <v>-48.048079052885541</v>
      </c>
    </row>
    <row r="255" spans="1:7" s="66" customFormat="1" x14ac:dyDescent="0.2">
      <c r="A255" s="107" t="s">
        <v>117</v>
      </c>
      <c r="B255" s="70">
        <v>275.40800000000002</v>
      </c>
      <c r="C255" s="69">
        <v>0</v>
      </c>
      <c r="D255" s="138">
        <f>IFERROR(((B255/C255)-1)*100,IF(B255+C255&lt;&gt;0,100,0))</f>
        <v>100</v>
      </c>
      <c r="E255" s="69">
        <v>4431.7502999999997</v>
      </c>
      <c r="F255" s="69">
        <v>37159.633900000001</v>
      </c>
      <c r="G255" s="138">
        <f>IFERROR(((E255/F255)-1)*100,IF(E255+F255&lt;&gt;0,100,0))</f>
        <v>-88.073751447804227</v>
      </c>
    </row>
    <row r="256" spans="1:7" s="66" customFormat="1" x14ac:dyDescent="0.2">
      <c r="A256" s="107" t="s">
        <v>118</v>
      </c>
      <c r="B256" s="70">
        <v>0</v>
      </c>
      <c r="C256" s="69">
        <v>0</v>
      </c>
      <c r="D256" s="138">
        <f>IFERROR(((B256/C256)-1)*100,IF(B256+C256&lt;&gt;0,100,0))</f>
        <v>0</v>
      </c>
      <c r="E256" s="69">
        <v>0</v>
      </c>
      <c r="F256" s="69">
        <v>306284.09999999998</v>
      </c>
      <c r="G256" s="138">
        <f>IFERROR(((E256/F256)-1)*100,IF(E256+F256&lt;&gt;0,100,0))</f>
        <v>-100</v>
      </c>
    </row>
    <row r="257" spans="1:7" s="66" customFormat="1" x14ac:dyDescent="0.2">
      <c r="A257" s="107" t="s">
        <v>119</v>
      </c>
      <c r="B257" s="70">
        <v>419082.60249999998</v>
      </c>
      <c r="C257" s="69">
        <v>147401.2401</v>
      </c>
      <c r="D257" s="138">
        <f>IFERROR(((B257/C257)-1)*100,IF(B257+C257&lt;&gt;0,100,0))</f>
        <v>184.31416331076039</v>
      </c>
      <c r="E257" s="69">
        <v>40075586.127899997</v>
      </c>
      <c r="F257" s="69">
        <v>22737104.154300001</v>
      </c>
      <c r="G257" s="138">
        <f>IFERROR(((E257/F257)-1)*100,IF(E257+F257&lt;&gt;0,100,0))</f>
        <v>76.256333506397624</v>
      </c>
    </row>
    <row r="258" spans="1:7" s="66" customFormat="1" x14ac:dyDescent="0.2">
      <c r="A258" s="107" t="s">
        <v>120</v>
      </c>
      <c r="B258" s="70">
        <v>288805.7353</v>
      </c>
      <c r="C258" s="69">
        <v>476943.62270000001</v>
      </c>
      <c r="D258" s="138">
        <f>IFERROR(((B258/C258)-1)*100,IF(B258+C258&lt;&gt;0,100,0))</f>
        <v>-39.446567360507444</v>
      </c>
      <c r="E258" s="69">
        <v>2020752.1217</v>
      </c>
      <c r="F258" s="69">
        <v>3251576.5471000001</v>
      </c>
      <c r="G258" s="138">
        <f>IFERROR(((E258/F258)-1)*100,IF(E258+F258&lt;&gt;0,100,0))</f>
        <v>-37.853158539285857</v>
      </c>
    </row>
    <row r="259" spans="1:7" s="66" customFormat="1" x14ac:dyDescent="0.2">
      <c r="A259" s="107" t="s">
        <v>121</v>
      </c>
      <c r="B259" s="70">
        <v>0</v>
      </c>
      <c r="C259" s="69">
        <v>0</v>
      </c>
      <c r="D259" s="138">
        <f>IFERROR(((B259/C259)-1)*100,IF(B259+C259&lt;&gt;0,100,0))</f>
        <v>0</v>
      </c>
      <c r="E259" s="69">
        <v>125622.3545</v>
      </c>
      <c r="F259" s="69">
        <v>250102.78570000001</v>
      </c>
      <c r="G259" s="138">
        <f>IFERROR(((E259/F259)-1)*100,IF(E259+F259&lt;&gt;0,100,0))</f>
        <v>-49.771709200118671</v>
      </c>
    </row>
    <row r="260" spans="1:7" s="66" customFormat="1" x14ac:dyDescent="0.2">
      <c r="A260" s="107" t="s">
        <v>122</v>
      </c>
      <c r="B260" s="70">
        <v>40465.455600000001</v>
      </c>
      <c r="C260" s="69">
        <v>63094.028200000001</v>
      </c>
      <c r="D260" s="138">
        <f>IFERROR(((B260/C260)-1)*100,IF(B260+C260&lt;&gt;0,100,0))</f>
        <v>-35.86484053335495</v>
      </c>
      <c r="E260" s="69">
        <v>194992.47089999999</v>
      </c>
      <c r="F260" s="69">
        <v>297579.4693</v>
      </c>
      <c r="G260" s="138">
        <f>IFERROR(((E260/F260)-1)*100,IF(E260+F260&lt;&gt;0,100,0))</f>
        <v>-34.473815899099733</v>
      </c>
    </row>
    <row r="261" spans="1:7" s="66" customFormat="1" x14ac:dyDescent="0.2">
      <c r="A261" s="107" t="s">
        <v>123</v>
      </c>
      <c r="B261" s="70">
        <v>0</v>
      </c>
      <c r="C261" s="69">
        <v>0</v>
      </c>
      <c r="D261" s="138">
        <f>IFERROR(((B261/C261)-1)*100,IF(B261+C261&lt;&gt;0,100,0))</f>
        <v>0</v>
      </c>
      <c r="E261" s="69">
        <v>0</v>
      </c>
      <c r="F261" s="69">
        <v>761.25</v>
      </c>
      <c r="G261" s="138">
        <f>IFERROR(((E261/F261)-1)*100,IF(E261+F261&lt;&gt;0,100,0))</f>
        <v>-100</v>
      </c>
    </row>
    <row r="262" spans="1:7" s="66" customFormat="1" x14ac:dyDescent="0.2">
      <c r="A262" s="107" t="s">
        <v>124</v>
      </c>
      <c r="B262" s="70">
        <v>0</v>
      </c>
      <c r="C262" s="69">
        <v>0</v>
      </c>
      <c r="D262" s="138">
        <f>IFERROR(((B262/C262)-1)*100,IF(B262+C262&lt;&gt;0,100,0))</f>
        <v>0</v>
      </c>
      <c r="E262" s="69">
        <v>13226.645</v>
      </c>
      <c r="F262" s="69">
        <v>99059.4</v>
      </c>
      <c r="G262" s="138">
        <f>IFERROR(((E262/F262)-1)*100,IF(E262+F262&lt;&gt;0,100,0))</f>
        <v>-86.647763866932365</v>
      </c>
    </row>
    <row r="263" spans="1:7" s="66" customFormat="1" x14ac:dyDescent="0.2">
      <c r="A263" s="107" t="s">
        <v>125</v>
      </c>
      <c r="B263" s="70">
        <v>2257289.8371000001</v>
      </c>
      <c r="C263" s="69">
        <v>5562900.1017000005</v>
      </c>
      <c r="D263" s="138">
        <f>IFERROR(((B263/C263)-1)*100,IF(B263+C263&lt;&gt;0,100,0))</f>
        <v>-59.422427226219988</v>
      </c>
      <c r="E263" s="69">
        <v>28119103.0086</v>
      </c>
      <c r="F263" s="69">
        <v>39306464.1162</v>
      </c>
      <c r="G263" s="138">
        <f>IFERROR(((E263/F263)-1)*100,IF(E263+F263&lt;&gt;0,100,0))</f>
        <v>-28.461886254961243</v>
      </c>
    </row>
    <row r="264" spans="1:7" s="66" customFormat="1" x14ac:dyDescent="0.2">
      <c r="A264" s="107" t="s">
        <v>126</v>
      </c>
      <c r="B264" s="70">
        <v>7510872.0820000004</v>
      </c>
      <c r="C264" s="69">
        <v>7919214.7214000002</v>
      </c>
      <c r="D264" s="138">
        <f>IFERROR(((B264/C264)-1)*100,IF(B264+C264&lt;&gt;0,100,0))</f>
        <v>-5.1563526658336523</v>
      </c>
      <c r="E264" s="69">
        <v>52953456.563199997</v>
      </c>
      <c r="F264" s="69">
        <v>33212587.272999998</v>
      </c>
      <c r="G264" s="138">
        <f>IFERROR(((E264/F264)-1)*100,IF(E264+F264&lt;&gt;0,100,0))</f>
        <v>59.437914691603197</v>
      </c>
    </row>
    <row r="265" spans="1:7" s="66" customFormat="1" x14ac:dyDescent="0.2">
      <c r="A265" s="107" t="s">
        <v>127</v>
      </c>
      <c r="B265" s="70">
        <v>3287.3270000000002</v>
      </c>
      <c r="C265" s="69">
        <v>70896.194000000003</v>
      </c>
      <c r="D265" s="138">
        <f>IFERROR(((B265/C265)-1)*100,IF(B265+C265&lt;&gt;0,100,0))</f>
        <v>-95.363182683685395</v>
      </c>
      <c r="E265" s="69">
        <v>39967.834999999999</v>
      </c>
      <c r="F265" s="69">
        <v>1883557.192</v>
      </c>
      <c r="G265" s="138">
        <f>IFERROR(((E265/F265)-1)*100,IF(E265+F265&lt;&gt;0,100,0))</f>
        <v>-97.878066290221781</v>
      </c>
    </row>
    <row r="266" spans="1:7" s="66" customFormat="1" x14ac:dyDescent="0.2">
      <c r="A266" s="107" t="s">
        <v>128</v>
      </c>
      <c r="B266" s="70">
        <v>0</v>
      </c>
      <c r="C266" s="69">
        <v>0</v>
      </c>
      <c r="D266" s="138">
        <f>IFERROR(((B266/C266)-1)*100,IF(B266+C266&lt;&gt;0,100,0))</f>
        <v>0</v>
      </c>
      <c r="E266" s="69">
        <v>0</v>
      </c>
      <c r="F266" s="69">
        <v>662738.27</v>
      </c>
      <c r="G266" s="138">
        <f>IFERROR(((E266/F266)-1)*100,IF(E266+F266&lt;&gt;0,100,0))</f>
        <v>-100</v>
      </c>
    </row>
    <row r="267" spans="1:7" s="66" customFormat="1" x14ac:dyDescent="0.2">
      <c r="A267" s="107" t="s">
        <v>129</v>
      </c>
      <c r="B267" s="70">
        <v>192028.05</v>
      </c>
      <c r="C267" s="69">
        <v>654.5</v>
      </c>
      <c r="D267" s="138">
        <f>IFERROR(((B267/C267)-1)*100,IF(B267+C267&lt;&gt;0,100,0))</f>
        <v>29239.656226126812</v>
      </c>
      <c r="E267" s="69">
        <v>750621.88470000005</v>
      </c>
      <c r="F267" s="69">
        <v>486902.19699999999</v>
      </c>
      <c r="G267" s="138">
        <f>IFERROR(((E267/F267)-1)*100,IF(E267+F267&lt;&gt;0,100,0))</f>
        <v>54.162763964690043</v>
      </c>
    </row>
    <row r="268" spans="1:7" s="66" customFormat="1" x14ac:dyDescent="0.2">
      <c r="A268" s="107" t="s">
        <v>130</v>
      </c>
      <c r="B268" s="70">
        <v>24144.74</v>
      </c>
      <c r="C268" s="69">
        <v>0</v>
      </c>
      <c r="D268" s="138">
        <f>IFERROR(((B268/C268)-1)*100,IF(B268+C268&lt;&gt;0,100,0))</f>
        <v>100</v>
      </c>
      <c r="E268" s="69">
        <v>83009.789999999994</v>
      </c>
      <c r="F268" s="69">
        <v>44860.42</v>
      </c>
      <c r="G268" s="138">
        <f>IFERROR(((E268/F268)-1)*100,IF(E268+F268&lt;&gt;0,100,0))</f>
        <v>85.040153435924125</v>
      </c>
    </row>
    <row r="269" spans="1:7" s="66" customFormat="1" x14ac:dyDescent="0.2">
      <c r="A269" s="107" t="s">
        <v>131</v>
      </c>
      <c r="B269" s="70">
        <v>0</v>
      </c>
      <c r="C269" s="69">
        <v>0</v>
      </c>
      <c r="D269" s="138">
        <f>IFERROR(((B269/C269)-1)*100,IF(B269+C269&lt;&gt;0,100,0))</f>
        <v>0</v>
      </c>
      <c r="E269" s="69">
        <v>0</v>
      </c>
      <c r="F269" s="69">
        <v>277233.90600000002</v>
      </c>
      <c r="G269" s="138">
        <f>IFERROR(((E269/F269)-1)*100,IF(E269+F269&lt;&gt;0,100,0))</f>
        <v>-100</v>
      </c>
    </row>
    <row r="270" spans="1:7" s="66" customFormat="1" x14ac:dyDescent="0.2">
      <c r="A270" s="107" t="s">
        <v>132</v>
      </c>
      <c r="B270" s="70">
        <v>0</v>
      </c>
      <c r="C270" s="69">
        <v>0</v>
      </c>
      <c r="D270" s="138">
        <f>IFERROR(((B270/C270)-1)*100,IF(B270+C270&lt;&gt;0,100,0))</f>
        <v>0</v>
      </c>
      <c r="E270" s="69">
        <v>13368.325000000001</v>
      </c>
      <c r="F270" s="69">
        <v>573.89260000000002</v>
      </c>
      <c r="G270" s="138">
        <f>IFERROR(((E270/F270)-1)*100,IF(E270+F270&lt;&gt;0,100,0))</f>
        <v>2229.4123325514215</v>
      </c>
    </row>
    <row r="271" spans="1:7" s="66" customFormat="1" x14ac:dyDescent="0.2">
      <c r="A271" s="107" t="s">
        <v>133</v>
      </c>
      <c r="B271" s="70">
        <v>0</v>
      </c>
      <c r="C271" s="69">
        <v>0</v>
      </c>
      <c r="D271" s="138">
        <f>IFERROR(((B271/C271)-1)*100,IF(B271+C271&lt;&gt;0,100,0))</f>
        <v>0</v>
      </c>
      <c r="E271" s="69">
        <v>139289.81992896</v>
      </c>
      <c r="F271" s="69">
        <v>0</v>
      </c>
      <c r="G271" s="138">
        <f>IFERROR(((E271/F271)-1)*100,IF(E271+F271&lt;&gt;0,100,0))</f>
        <v>100</v>
      </c>
    </row>
    <row r="272" spans="1:7" s="66" customFormat="1" x14ac:dyDescent="0.2">
      <c r="A272" s="107" t="s">
        <v>134</v>
      </c>
      <c r="B272" s="70">
        <v>0</v>
      </c>
      <c r="C272" s="69">
        <v>0</v>
      </c>
      <c r="D272" s="138">
        <f>IFERROR(((B272/C272)-1)*100,IF(B272+C272&lt;&gt;0,100,0))</f>
        <v>0</v>
      </c>
      <c r="E272" s="69">
        <v>0</v>
      </c>
      <c r="F272" s="69">
        <v>7586.2079999999996</v>
      </c>
      <c r="G272" s="138">
        <f>IFERROR(((E272/F272)-1)*100,IF(E272+F272&lt;&gt;0,100,0))</f>
        <v>-100</v>
      </c>
    </row>
    <row r="273" spans="1:7" s="66" customFormat="1" x14ac:dyDescent="0.2">
      <c r="A273" s="107" t="s">
        <v>135</v>
      </c>
      <c r="B273" s="70">
        <v>26862</v>
      </c>
      <c r="C273" s="69">
        <v>70636.875</v>
      </c>
      <c r="D273" s="138">
        <f>IFERROR(((B273/C273)-1)*100,IF(B273+C273&lt;&gt;0,100,0))</f>
        <v>-61.971703872800155</v>
      </c>
      <c r="E273" s="69">
        <v>355435.36800000002</v>
      </c>
      <c r="F273" s="69">
        <v>513016.72409999999</v>
      </c>
      <c r="G273" s="138">
        <f>IFERROR(((E273/F273)-1)*100,IF(E273+F273&lt;&gt;0,100,0))</f>
        <v>-30.716611895343082</v>
      </c>
    </row>
    <row r="274" spans="1:7" s="66" customFormat="1" x14ac:dyDescent="0.2">
      <c r="A274" s="107" t="s">
        <v>136</v>
      </c>
      <c r="B274" s="70">
        <v>24401760.725200001</v>
      </c>
      <c r="C274" s="69">
        <v>32426534.436799999</v>
      </c>
      <c r="D274" s="138">
        <f>IFERROR(((B274/C274)-1)*100,IF(B274+C274&lt;&gt;0,100,0))</f>
        <v>-24.747552740304247</v>
      </c>
      <c r="E274" s="69">
        <v>298046855.4619</v>
      </c>
      <c r="F274" s="69">
        <v>364166445.2094</v>
      </c>
      <c r="G274" s="138">
        <f>IFERROR(((E274/F274)-1)*100,IF(E274+F274&lt;&gt;0,100,0))</f>
        <v>-18.156420125275531</v>
      </c>
    </row>
    <row r="275" spans="1:7" s="66" customFormat="1" x14ac:dyDescent="0.2">
      <c r="A275" s="107" t="s">
        <v>137</v>
      </c>
      <c r="B275" s="70">
        <v>82629.793999999994</v>
      </c>
      <c r="C275" s="69">
        <v>482.92</v>
      </c>
      <c r="D275" s="138">
        <f>IFERROR(((B275/C275)-1)*100,IF(B275+C275&lt;&gt;0,100,0))</f>
        <v>17010.451834672411</v>
      </c>
      <c r="E275" s="69">
        <v>1147072.0149999999</v>
      </c>
      <c r="F275" s="69">
        <v>2685587.4249999998</v>
      </c>
      <c r="G275" s="138">
        <f>IFERROR(((E275/F275)-1)*100,IF(E275+F275&lt;&gt;0,100,0))</f>
        <v>-57.287854257807304</v>
      </c>
    </row>
    <row r="276" spans="1:7" s="33" customFormat="1" x14ac:dyDescent="0.2">
      <c r="A276" s="85" t="s">
        <v>34</v>
      </c>
      <c r="B276" s="139">
        <f>SUM(B252:B275)</f>
        <v>35247503.756700002</v>
      </c>
      <c r="C276" s="139">
        <f>SUM(C252:C275)</f>
        <v>46738758.639899999</v>
      </c>
      <c r="D276" s="104">
        <f>IFERROR(((B276/C276)-1)*100,IF(B276+C276&lt;&gt;0,100,0))</f>
        <v>-24.586136255210956</v>
      </c>
      <c r="E276" s="139">
        <f>SUM(E252:E275)</f>
        <v>424915839.45852894</v>
      </c>
      <c r="F276" s="139">
        <f>SUM(F252:F275)</f>
        <v>471854909.63929999</v>
      </c>
      <c r="G276" s="104">
        <f>IFERROR(((E276/F276)-1)*100,IF(E276+F276&lt;&gt;0,100,0))</f>
        <v>-9.9477761536173599</v>
      </c>
    </row>
    <row r="277" spans="1:7" s="33" customFormat="1" x14ac:dyDescent="0.2">
      <c r="A277" s="82"/>
      <c r="B277" s="74"/>
      <c r="C277" s="74"/>
      <c r="D277" s="97"/>
      <c r="E277" s="88"/>
      <c r="F277" s="98"/>
      <c r="G277" s="97"/>
    </row>
    <row r="278" spans="1:7" x14ac:dyDescent="0.2">
      <c r="A278" s="85" t="s">
        <v>35</v>
      </c>
      <c r="B278" s="89"/>
      <c r="C278" s="89"/>
      <c r="D278" s="99"/>
      <c r="E278" s="99"/>
      <c r="F278" s="99"/>
      <c r="G278" s="99"/>
    </row>
    <row r="279" spans="1:7" x14ac:dyDescent="0.2">
      <c r="A279" s="82" t="s">
        <v>116</v>
      </c>
      <c r="B279" s="70">
        <v>0</v>
      </c>
      <c r="C279" s="69">
        <v>0</v>
      </c>
      <c r="D279" s="138">
        <f>IFERROR(((B279/C279)-1)*100,IF(B279+C279&lt;&gt;0,100,0))</f>
        <v>0</v>
      </c>
      <c r="E279" s="69">
        <v>164038.107621</v>
      </c>
      <c r="F279" s="69">
        <v>91675.774399999995</v>
      </c>
      <c r="G279" s="138">
        <f>IFERROR(((E279/F279)-1)*100,IF(E279+F279&lt;&gt;0,100,0))</f>
        <v>78.932884608390069</v>
      </c>
    </row>
    <row r="280" spans="1:7" s="66" customFormat="1" x14ac:dyDescent="0.2">
      <c r="A280" s="107" t="s">
        <v>118</v>
      </c>
      <c r="B280" s="70">
        <v>0</v>
      </c>
      <c r="C280" s="69">
        <v>0</v>
      </c>
      <c r="D280" s="138">
        <f>IFERROR(((B280/C280)-1)*100,IF(B280+C280&lt;&gt;0,100,0))</f>
        <v>0</v>
      </c>
      <c r="E280" s="69">
        <v>0</v>
      </c>
      <c r="F280" s="69">
        <v>800</v>
      </c>
      <c r="G280" s="138">
        <f>IFERROR(((E280/F280)-1)*100,IF(E280+F280&lt;&gt;0,100,0))</f>
        <v>-100</v>
      </c>
    </row>
    <row r="281" spans="1:7" s="66" customFormat="1" x14ac:dyDescent="0.2">
      <c r="A281" s="107" t="s">
        <v>119</v>
      </c>
      <c r="B281" s="70">
        <v>46738.683299999997</v>
      </c>
      <c r="C281" s="69">
        <v>7417.65</v>
      </c>
      <c r="D281" s="138">
        <f>IFERROR(((B281/C281)-1)*100,IF(B281+C281&lt;&gt;0,100,0))</f>
        <v>530.10095245798868</v>
      </c>
      <c r="E281" s="69">
        <v>1052378.4697228</v>
      </c>
      <c r="F281" s="69">
        <v>630024.61483940005</v>
      </c>
      <c r="G281" s="138">
        <f>IFERROR(((E281/F281)-1)*100,IF(E281+F281&lt;&gt;0,100,0))</f>
        <v>67.03767518528818</v>
      </c>
    </row>
    <row r="282" spans="1:7" s="66" customFormat="1" x14ac:dyDescent="0.2">
      <c r="A282" s="107" t="s">
        <v>138</v>
      </c>
      <c r="B282" s="70">
        <v>0</v>
      </c>
      <c r="C282" s="69">
        <v>0</v>
      </c>
      <c r="D282" s="138">
        <f>IFERROR(((B282/C282)-1)*100,IF(B282+C282&lt;&gt;0,100,0))</f>
        <v>0</v>
      </c>
      <c r="E282" s="69">
        <v>526326.62269732996</v>
      </c>
      <c r="F282" s="69">
        <v>0</v>
      </c>
      <c r="G282" s="138">
        <f>IFERROR(((E282/F282)-1)*100,IF(E282+F282&lt;&gt;0,100,0))</f>
        <v>100</v>
      </c>
    </row>
    <row r="283" spans="1:7" s="66" customFormat="1" x14ac:dyDescent="0.2">
      <c r="A283" s="107" t="s">
        <v>125</v>
      </c>
      <c r="B283" s="70">
        <v>1102614.0422400001</v>
      </c>
      <c r="C283" s="69">
        <v>0</v>
      </c>
      <c r="D283" s="138">
        <f>IFERROR(((B283/C283)-1)*100,IF(B283+C283&lt;&gt;0,100,0))</f>
        <v>100</v>
      </c>
      <c r="E283" s="69">
        <v>1584959.5778210999</v>
      </c>
      <c r="F283" s="69">
        <v>136445.36319149999</v>
      </c>
      <c r="G283" s="138">
        <f>IFERROR(((E283/F283)-1)*100,IF(E283+F283&lt;&gt;0,100,0))</f>
        <v>1061.6075040942371</v>
      </c>
    </row>
    <row r="284" spans="1:7" s="66" customFormat="1" x14ac:dyDescent="0.2">
      <c r="A284" s="107" t="s">
        <v>126</v>
      </c>
      <c r="B284" s="70">
        <v>0</v>
      </c>
      <c r="C284" s="69">
        <v>763.78399999999999</v>
      </c>
      <c r="D284" s="138">
        <f>IFERROR(((B284/C284)-1)*100,IF(B284+C284&lt;&gt;0,100,0))</f>
        <v>-100</v>
      </c>
      <c r="E284" s="69">
        <v>514.53499999999997</v>
      </c>
      <c r="F284" s="69">
        <v>3982.6640000000002</v>
      </c>
      <c r="G284" s="138">
        <f>IFERROR(((E284/F284)-1)*100,IF(E284+F284&lt;&gt;0,100,0))</f>
        <v>-87.080632461086353</v>
      </c>
    </row>
    <row r="285" spans="1:7" s="66" customFormat="1" x14ac:dyDescent="0.2">
      <c r="A285" s="107" t="s">
        <v>139</v>
      </c>
      <c r="B285" s="70">
        <v>0</v>
      </c>
      <c r="C285" s="69">
        <v>0</v>
      </c>
      <c r="D285" s="138">
        <f>IFERROR(((B285/C285)-1)*100,IF(B285+C285&lt;&gt;0,100,0))</f>
        <v>0</v>
      </c>
      <c r="E285" s="69">
        <v>2.5000000000000001E-5</v>
      </c>
      <c r="F285" s="69">
        <v>0</v>
      </c>
      <c r="G285" s="138">
        <f>IFERROR(((E285/F285)-1)*100,IF(E285+F285&lt;&gt;0,100,0))</f>
        <v>100</v>
      </c>
    </row>
    <row r="286" spans="1:7" s="66" customFormat="1" x14ac:dyDescent="0.2">
      <c r="A286" s="107" t="s">
        <v>140</v>
      </c>
      <c r="B286" s="70">
        <v>0</v>
      </c>
      <c r="C286" s="69">
        <v>0</v>
      </c>
      <c r="D286" s="138">
        <f>IFERROR(((B286/C286)-1)*100,IF(B286+C286&lt;&gt;0,100,0))</f>
        <v>0</v>
      </c>
      <c r="E286" s="69">
        <v>146.25049999999999</v>
      </c>
      <c r="F286" s="69">
        <v>0</v>
      </c>
      <c r="G286" s="138">
        <f>IFERROR(((E286/F286)-1)*100,IF(E286+F286&lt;&gt;0,100,0))</f>
        <v>100</v>
      </c>
    </row>
    <row r="287" spans="1:7" s="66" customFormat="1" x14ac:dyDescent="0.2">
      <c r="A287" s="107" t="s">
        <v>141</v>
      </c>
      <c r="B287" s="70">
        <v>0</v>
      </c>
      <c r="C287" s="69">
        <v>0</v>
      </c>
      <c r="D287" s="138">
        <f>IFERROR(((B287/C287)-1)*100,IF(B287+C287&lt;&gt;0,100,0))</f>
        <v>0</v>
      </c>
      <c r="E287" s="69">
        <v>39505.5</v>
      </c>
      <c r="F287" s="69">
        <v>0</v>
      </c>
      <c r="G287" s="138">
        <f>IFERROR(((E287/F287)-1)*100,IF(E287+F287&lt;&gt;0,100,0))</f>
        <v>100</v>
      </c>
    </row>
    <row r="288" spans="1:7" s="66" customFormat="1" x14ac:dyDescent="0.2">
      <c r="A288" s="107" t="s">
        <v>133</v>
      </c>
      <c r="B288" s="70">
        <v>0</v>
      </c>
      <c r="C288" s="69">
        <v>0</v>
      </c>
      <c r="D288" s="138">
        <f>IFERROR(((B288/C288)-1)*100,IF(B288+C288&lt;&gt;0,100,0))</f>
        <v>0</v>
      </c>
      <c r="E288" s="69">
        <v>63135.364277959998</v>
      </c>
      <c r="F288" s="69">
        <v>0</v>
      </c>
      <c r="G288" s="138">
        <f>IFERROR(((E288/F288)-1)*100,IF(E288+F288&lt;&gt;0,100,0))</f>
        <v>100</v>
      </c>
    </row>
    <row r="289" spans="1:7" s="66" customFormat="1" x14ac:dyDescent="0.2">
      <c r="A289" s="107" t="s">
        <v>136</v>
      </c>
      <c r="B289" s="70">
        <v>77545.964500000002</v>
      </c>
      <c r="C289" s="69">
        <v>5931.6936999999998</v>
      </c>
      <c r="D289" s="138">
        <f>IFERROR(((B289/C289)-1)*100,IF(B289+C289&lt;&gt;0,100,0))</f>
        <v>1207.3157250179659</v>
      </c>
      <c r="E289" s="69">
        <v>6804616.9442681</v>
      </c>
      <c r="F289" s="69">
        <v>2280627.3143614</v>
      </c>
      <c r="G289" s="138">
        <f>IFERROR(((E289/F289)-1)*100,IF(E289+F289&lt;&gt;0,100,0))</f>
        <v>198.36601979720942</v>
      </c>
    </row>
    <row r="290" spans="1:7" s="66" customFormat="1" x14ac:dyDescent="0.2">
      <c r="A290" s="107" t="s">
        <v>142</v>
      </c>
      <c r="B290" s="70">
        <v>0</v>
      </c>
      <c r="C290" s="69">
        <v>0</v>
      </c>
      <c r="D290" s="138">
        <f>IFERROR(((B290/C290)-1)*100,IF(B290+C290&lt;&gt;0,100,0))</f>
        <v>0</v>
      </c>
      <c r="E290" s="69">
        <v>7830.75</v>
      </c>
      <c r="F290" s="69">
        <v>0</v>
      </c>
      <c r="G290" s="138">
        <f>IFERROR(((E290/F290)-1)*100,IF(E290+F290&lt;&gt;0,100,0))</f>
        <v>100</v>
      </c>
    </row>
    <row r="291" spans="1:7" x14ac:dyDescent="0.2">
      <c r="A291" s="85" t="s">
        <v>34</v>
      </c>
      <c r="B291" s="139">
        <f>SUM(B279:B290)</f>
        <v>1226898.69004</v>
      </c>
      <c r="C291" s="139">
        <f>SUM(C279:C290)</f>
        <v>14113.127699999999</v>
      </c>
      <c r="D291" s="104">
        <f>IFERROR(((B291/C291)-1)*100,IF(B291+C291&lt;&gt;0,100,0))</f>
        <v>8593.3153027446933</v>
      </c>
      <c r="E291" s="139">
        <f>SUM(E279:E290)</f>
        <v>10243452.121933289</v>
      </c>
      <c r="F291" s="139">
        <f>SUM(F279:F290)</f>
        <v>3143555.7307922998</v>
      </c>
      <c r="G291" s="104">
        <f>IFERROR(((E291/F291)-1)*100,IF(E291+F291&lt;&gt;0,100,0))</f>
        <v>225.85559153906064</v>
      </c>
    </row>
    <row r="292" spans="1:7" x14ac:dyDescent="0.2">
      <c r="A292" s="30" t="s">
        <v>97</v>
      </c>
      <c r="B292" s="47"/>
      <c r="C292" s="47"/>
      <c r="D292" s="52"/>
      <c r="E292" s="52"/>
      <c r="F292" s="52"/>
      <c r="G292" s="52"/>
    </row>
    <row r="293" spans="1:7" x14ac:dyDescent="0.2">
      <c r="A293" s="85" t="s">
        <v>33</v>
      </c>
      <c r="B293" s="89"/>
      <c r="C293" s="89"/>
      <c r="D293" s="94"/>
      <c r="E293" s="95"/>
      <c r="F293" s="95"/>
      <c r="G293" s="96"/>
    </row>
    <row r="294" spans="1:7" x14ac:dyDescent="0.2">
      <c r="A294" s="82" t="s">
        <v>114</v>
      </c>
      <c r="B294" s="70">
        <v>0</v>
      </c>
      <c r="C294" s="69">
        <v>0</v>
      </c>
      <c r="D294" s="138">
        <f>IFERROR(((B294/C294)-1)*100,IF(B294+C294&lt;&gt;0,100,0))</f>
        <v>0</v>
      </c>
      <c r="E294" s="81"/>
      <c r="F294" s="81"/>
      <c r="G294" s="68"/>
    </row>
    <row r="295" spans="1:7" s="66" customFormat="1" x14ac:dyDescent="0.2">
      <c r="A295" s="107" t="s">
        <v>115</v>
      </c>
      <c r="B295" s="70">
        <v>0</v>
      </c>
      <c r="C295" s="69">
        <v>0</v>
      </c>
      <c r="D295" s="138">
        <f>IFERROR(((B295/C295)-1)*100,IF(B295+C295&lt;&gt;0,100,0))</f>
        <v>0</v>
      </c>
      <c r="E295" s="106"/>
      <c r="F295" s="106"/>
      <c r="G295" s="68"/>
    </row>
    <row r="296" spans="1:7" s="66" customFormat="1" x14ac:dyDescent="0.2">
      <c r="A296" s="107" t="s">
        <v>116</v>
      </c>
      <c r="B296" s="70">
        <v>34</v>
      </c>
      <c r="C296" s="69">
        <v>3200</v>
      </c>
      <c r="D296" s="138">
        <f>IFERROR(((B296/C296)-1)*100,IF(B296+C296&lt;&gt;0,100,0))</f>
        <v>-98.9375</v>
      </c>
      <c r="E296" s="106"/>
      <c r="F296" s="106"/>
      <c r="G296" s="68"/>
    </row>
    <row r="297" spans="1:7" s="66" customFormat="1" x14ac:dyDescent="0.2">
      <c r="A297" s="107" t="s">
        <v>117</v>
      </c>
      <c r="B297" s="70">
        <v>62</v>
      </c>
      <c r="C297" s="69">
        <v>43</v>
      </c>
      <c r="D297" s="138">
        <f>IFERROR(((B297/C297)-1)*100,IF(B297+C297&lt;&gt;0,100,0))</f>
        <v>44.186046511627893</v>
      </c>
      <c r="E297" s="106"/>
      <c r="F297" s="106"/>
      <c r="G297" s="68"/>
    </row>
    <row r="298" spans="1:7" s="66" customFormat="1" x14ac:dyDescent="0.2">
      <c r="A298" s="107" t="s">
        <v>118</v>
      </c>
      <c r="B298" s="70">
        <v>0</v>
      </c>
      <c r="C298" s="69">
        <v>0</v>
      </c>
      <c r="D298" s="138">
        <f>IFERROR(((B298/C298)-1)*100,IF(B298+C298&lt;&gt;0,100,0))</f>
        <v>0</v>
      </c>
      <c r="E298" s="106"/>
      <c r="F298" s="106"/>
      <c r="G298" s="68"/>
    </row>
    <row r="299" spans="1:7" s="66" customFormat="1" x14ac:dyDescent="0.2">
      <c r="A299" s="107" t="s">
        <v>119</v>
      </c>
      <c r="B299" s="70">
        <v>121574</v>
      </c>
      <c r="C299" s="69">
        <v>102396</v>
      </c>
      <c r="D299" s="138">
        <f>IFERROR(((B299/C299)-1)*100,IF(B299+C299&lt;&gt;0,100,0))</f>
        <v>18.729247236220161</v>
      </c>
      <c r="E299" s="106"/>
      <c r="F299" s="106"/>
      <c r="G299" s="68"/>
    </row>
    <row r="300" spans="1:7" s="66" customFormat="1" x14ac:dyDescent="0.2">
      <c r="A300" s="107" t="s">
        <v>120</v>
      </c>
      <c r="B300" s="70">
        <v>31535</v>
      </c>
      <c r="C300" s="69">
        <v>26765</v>
      </c>
      <c r="D300" s="138">
        <f>IFERROR(((B300/C300)-1)*100,IF(B300+C300&lt;&gt;0,100,0))</f>
        <v>17.821782178217816</v>
      </c>
      <c r="E300" s="106"/>
      <c r="F300" s="106"/>
      <c r="G300" s="68"/>
    </row>
    <row r="301" spans="1:7" s="66" customFormat="1" x14ac:dyDescent="0.2">
      <c r="A301" s="107" t="s">
        <v>121</v>
      </c>
      <c r="B301" s="70">
        <v>600</v>
      </c>
      <c r="C301" s="69">
        <v>1700</v>
      </c>
      <c r="D301" s="138">
        <f>IFERROR(((B301/C301)-1)*100,IF(B301+C301&lt;&gt;0,100,0))</f>
        <v>-64.705882352941174</v>
      </c>
      <c r="E301" s="106"/>
      <c r="F301" s="106"/>
      <c r="G301" s="68"/>
    </row>
    <row r="302" spans="1:7" s="66" customFormat="1" x14ac:dyDescent="0.2">
      <c r="A302" s="107" t="s">
        <v>122</v>
      </c>
      <c r="B302" s="70">
        <v>2680</v>
      </c>
      <c r="C302" s="69">
        <v>4871</v>
      </c>
      <c r="D302" s="138">
        <f>IFERROR(((B302/C302)-1)*100,IF(B302+C302&lt;&gt;0,100,0))</f>
        <v>-44.980496817901873</v>
      </c>
      <c r="E302" s="106"/>
      <c r="F302" s="106"/>
      <c r="G302" s="68"/>
    </row>
    <row r="303" spans="1:7" s="66" customFormat="1" x14ac:dyDescent="0.2">
      <c r="A303" s="107" t="s">
        <v>123</v>
      </c>
      <c r="B303" s="70">
        <v>0</v>
      </c>
      <c r="C303" s="69">
        <v>10</v>
      </c>
      <c r="D303" s="138">
        <f>IFERROR(((B303/C303)-1)*100,IF(B303+C303&lt;&gt;0,100,0))</f>
        <v>-100</v>
      </c>
      <c r="E303" s="106"/>
      <c r="F303" s="106"/>
      <c r="G303" s="68"/>
    </row>
    <row r="304" spans="1:7" s="66" customFormat="1" x14ac:dyDescent="0.2">
      <c r="A304" s="107" t="s">
        <v>124</v>
      </c>
      <c r="B304" s="70">
        <v>485</v>
      </c>
      <c r="C304" s="69">
        <v>0</v>
      </c>
      <c r="D304" s="138">
        <f>IFERROR(((B304/C304)-1)*100,IF(B304+C304&lt;&gt;0,100,0))</f>
        <v>100</v>
      </c>
      <c r="E304" s="106"/>
      <c r="F304" s="106"/>
      <c r="G304" s="68"/>
    </row>
    <row r="305" spans="1:7" s="66" customFormat="1" x14ac:dyDescent="0.2">
      <c r="A305" s="107" t="s">
        <v>125</v>
      </c>
      <c r="B305" s="70">
        <v>150164</v>
      </c>
      <c r="C305" s="69">
        <v>127149</v>
      </c>
      <c r="D305" s="138">
        <f>IFERROR(((B305/C305)-1)*100,IF(B305+C305&lt;&gt;0,100,0))</f>
        <v>18.100810859700033</v>
      </c>
      <c r="E305" s="106"/>
      <c r="F305" s="106"/>
      <c r="G305" s="68"/>
    </row>
    <row r="306" spans="1:7" s="66" customFormat="1" x14ac:dyDescent="0.2">
      <c r="A306" s="107" t="s">
        <v>126</v>
      </c>
      <c r="B306" s="70">
        <v>537385</v>
      </c>
      <c r="C306" s="69">
        <v>242840</v>
      </c>
      <c r="D306" s="138">
        <f>IFERROR(((B306/C306)-1)*100,IF(B306+C306&lt;&gt;0,100,0))</f>
        <v>121.29179706802833</v>
      </c>
      <c r="E306" s="106"/>
      <c r="F306" s="106"/>
      <c r="G306" s="68"/>
    </row>
    <row r="307" spans="1:7" s="66" customFormat="1" x14ac:dyDescent="0.2">
      <c r="A307" s="107" t="s">
        <v>127</v>
      </c>
      <c r="B307" s="70">
        <v>500</v>
      </c>
      <c r="C307" s="69">
        <v>5270</v>
      </c>
      <c r="D307" s="138">
        <f>IFERROR(((B307/C307)-1)*100,IF(B307+C307&lt;&gt;0,100,0))</f>
        <v>-90.512333965844405</v>
      </c>
      <c r="E307" s="106"/>
      <c r="F307" s="106"/>
      <c r="G307" s="68"/>
    </row>
    <row r="308" spans="1:7" s="66" customFormat="1" x14ac:dyDescent="0.2">
      <c r="A308" s="107" t="s">
        <v>128</v>
      </c>
      <c r="B308" s="70">
        <v>0</v>
      </c>
      <c r="C308" s="69">
        <v>0</v>
      </c>
      <c r="D308" s="138">
        <f>IFERROR(((B308/C308)-1)*100,IF(B308+C308&lt;&gt;0,100,0))</f>
        <v>0</v>
      </c>
      <c r="E308" s="106"/>
      <c r="F308" s="106"/>
      <c r="G308" s="68"/>
    </row>
    <row r="309" spans="1:7" s="66" customFormat="1" x14ac:dyDescent="0.2">
      <c r="A309" s="107" t="s">
        <v>129</v>
      </c>
      <c r="B309" s="70">
        <v>7020</v>
      </c>
      <c r="C309" s="69">
        <v>254</v>
      </c>
      <c r="D309" s="138">
        <f>IFERROR(((B309/C309)-1)*100,IF(B309+C309&lt;&gt;0,100,0))</f>
        <v>2663.7795275590552</v>
      </c>
      <c r="E309" s="106"/>
      <c r="F309" s="106"/>
      <c r="G309" s="68"/>
    </row>
    <row r="310" spans="1:7" s="66" customFormat="1" x14ac:dyDescent="0.2">
      <c r="A310" s="107" t="s">
        <v>130</v>
      </c>
      <c r="B310" s="70">
        <v>2166</v>
      </c>
      <c r="C310" s="69">
        <v>1145</v>
      </c>
      <c r="D310" s="138">
        <f>IFERROR(((B310/C310)-1)*100,IF(B310+C310&lt;&gt;0,100,0))</f>
        <v>89.170305676855889</v>
      </c>
      <c r="E310" s="106"/>
      <c r="F310" s="106"/>
      <c r="G310" s="68"/>
    </row>
    <row r="311" spans="1:7" s="66" customFormat="1" x14ac:dyDescent="0.2">
      <c r="A311" s="107" t="s">
        <v>131</v>
      </c>
      <c r="B311" s="70">
        <v>0</v>
      </c>
      <c r="C311" s="69">
        <v>0</v>
      </c>
      <c r="D311" s="138">
        <f>IFERROR(((B311/C311)-1)*100,IF(B311+C311&lt;&gt;0,100,0))</f>
        <v>0</v>
      </c>
      <c r="E311" s="106"/>
      <c r="F311" s="106"/>
      <c r="G311" s="68"/>
    </row>
    <row r="312" spans="1:7" s="66" customFormat="1" x14ac:dyDescent="0.2">
      <c r="A312" s="107" t="s">
        <v>132</v>
      </c>
      <c r="B312" s="70">
        <v>0</v>
      </c>
      <c r="C312" s="69">
        <v>0</v>
      </c>
      <c r="D312" s="138">
        <f>IFERROR(((B312/C312)-1)*100,IF(B312+C312&lt;&gt;0,100,0))</f>
        <v>0</v>
      </c>
      <c r="E312" s="106"/>
      <c r="F312" s="106"/>
      <c r="G312" s="68"/>
    </row>
    <row r="313" spans="1:7" s="66" customFormat="1" x14ac:dyDescent="0.2">
      <c r="A313" s="107" t="s">
        <v>133</v>
      </c>
      <c r="B313" s="70">
        <v>0</v>
      </c>
      <c r="C313" s="69">
        <v>0</v>
      </c>
      <c r="D313" s="138">
        <f>IFERROR(((B313/C313)-1)*100,IF(B313+C313&lt;&gt;0,100,0))</f>
        <v>0</v>
      </c>
      <c r="E313" s="106"/>
      <c r="F313" s="106"/>
      <c r="G313" s="68"/>
    </row>
    <row r="314" spans="1:7" s="66" customFormat="1" x14ac:dyDescent="0.2">
      <c r="A314" s="107" t="s">
        <v>134</v>
      </c>
      <c r="B314" s="70">
        <v>0</v>
      </c>
      <c r="C314" s="69">
        <v>0</v>
      </c>
      <c r="D314" s="138">
        <f>IFERROR(((B314/C314)-1)*100,IF(B314+C314&lt;&gt;0,100,0))</f>
        <v>0</v>
      </c>
      <c r="E314" s="106"/>
      <c r="F314" s="106"/>
      <c r="G314" s="68"/>
    </row>
    <row r="315" spans="1:7" s="66" customFormat="1" x14ac:dyDescent="0.2">
      <c r="A315" s="107" t="s">
        <v>135</v>
      </c>
      <c r="B315" s="70">
        <v>17270</v>
      </c>
      <c r="C315" s="69">
        <v>18650</v>
      </c>
      <c r="D315" s="138">
        <f>IFERROR(((B315/C315)-1)*100,IF(B315+C315&lt;&gt;0,100,0))</f>
        <v>-7.3994638069705072</v>
      </c>
      <c r="E315" s="106"/>
      <c r="F315" s="106"/>
      <c r="G315" s="68"/>
    </row>
    <row r="316" spans="1:7" s="66" customFormat="1" x14ac:dyDescent="0.2">
      <c r="A316" s="107" t="s">
        <v>136</v>
      </c>
      <c r="B316" s="70">
        <v>991487</v>
      </c>
      <c r="C316" s="69">
        <v>1413577</v>
      </c>
      <c r="D316" s="138">
        <f>IFERROR(((B316/C316)-1)*100,IF(B316+C316&lt;&gt;0,100,0))</f>
        <v>-29.859710507457326</v>
      </c>
      <c r="E316" s="106"/>
      <c r="F316" s="106"/>
      <c r="G316" s="68"/>
    </row>
    <row r="317" spans="1:7" s="66" customFormat="1" x14ac:dyDescent="0.2">
      <c r="A317" s="107" t="s">
        <v>137</v>
      </c>
      <c r="B317" s="70">
        <v>40</v>
      </c>
      <c r="C317" s="69">
        <v>5150</v>
      </c>
      <c r="D317" s="138">
        <f>IFERROR(((B317/C317)-1)*100,IF(B317+C317&lt;&gt;0,100,0))</f>
        <v>-99.22330097087378</v>
      </c>
      <c r="E317" s="106"/>
      <c r="F317" s="106"/>
      <c r="G317" s="68"/>
    </row>
    <row r="318" spans="1:7" x14ac:dyDescent="0.2">
      <c r="A318" s="85" t="s">
        <v>34</v>
      </c>
      <c r="B318" s="139">
        <f>SUM(B294:B317)</f>
        <v>1863002</v>
      </c>
      <c r="C318" s="139">
        <f>SUM(C294:C317)</f>
        <v>1953020</v>
      </c>
      <c r="D318" s="104">
        <f>IFERROR(((B318/C318)-1)*100,IF(B318+C318&lt;&gt;0,100,0))</f>
        <v>-4.6091693889463548</v>
      </c>
      <c r="E318" s="86"/>
      <c r="F318" s="86"/>
      <c r="G318" s="68"/>
    </row>
    <row r="319" spans="1:7" x14ac:dyDescent="0.2">
      <c r="A319" s="82"/>
      <c r="B319" s="74"/>
      <c r="C319" s="74"/>
      <c r="D319" s="97"/>
      <c r="E319" s="88"/>
      <c r="F319" s="98"/>
      <c r="G319" s="98"/>
    </row>
    <row r="320" spans="1:7" x14ac:dyDescent="0.2">
      <c r="A320" s="85" t="s">
        <v>35</v>
      </c>
      <c r="B320" s="89"/>
      <c r="C320" s="89"/>
      <c r="D320" s="99"/>
      <c r="E320" s="99"/>
      <c r="F320" s="99"/>
      <c r="G320" s="99"/>
    </row>
    <row r="321" spans="1:7" x14ac:dyDescent="0.2">
      <c r="A321" s="82" t="s">
        <v>116</v>
      </c>
      <c r="B321" s="70">
        <v>155000</v>
      </c>
      <c r="C321" s="69">
        <v>193000</v>
      </c>
      <c r="D321" s="138">
        <f>IFERROR(((B321/C321)-1)*100,IF(B321+C321&lt;&gt;0,100,0))</f>
        <v>-19.689119170984458</v>
      </c>
      <c r="E321" s="81"/>
      <c r="F321" s="81"/>
      <c r="G321" s="68"/>
    </row>
    <row r="322" spans="1:7" s="66" customFormat="1" x14ac:dyDescent="0.2">
      <c r="A322" s="107" t="s">
        <v>118</v>
      </c>
      <c r="B322" s="70">
        <v>0</v>
      </c>
      <c r="C322" s="69">
        <v>0</v>
      </c>
      <c r="D322" s="138">
        <f>IFERROR(((B322/C322)-1)*100,IF(B322+C322&lt;&gt;0,100,0))</f>
        <v>0</v>
      </c>
      <c r="E322" s="106"/>
      <c r="F322" s="106"/>
      <c r="G322" s="68"/>
    </row>
    <row r="323" spans="1:7" s="66" customFormat="1" x14ac:dyDescent="0.2">
      <c r="A323" s="107" t="s">
        <v>119</v>
      </c>
      <c r="B323" s="70">
        <v>837891</v>
      </c>
      <c r="C323" s="69">
        <v>692330</v>
      </c>
      <c r="D323" s="138">
        <f>IFERROR(((B323/C323)-1)*100,IF(B323+C323&lt;&gt;0,100,0))</f>
        <v>21.024800311989942</v>
      </c>
      <c r="E323" s="106"/>
      <c r="F323" s="106"/>
      <c r="G323" s="68"/>
    </row>
    <row r="324" spans="1:7" s="66" customFormat="1" x14ac:dyDescent="0.2">
      <c r="A324" s="107" t="s">
        <v>138</v>
      </c>
      <c r="B324" s="70">
        <v>0</v>
      </c>
      <c r="C324" s="69">
        <v>0</v>
      </c>
      <c r="D324" s="138">
        <f>IFERROR(((B324/C324)-1)*100,IF(B324+C324&lt;&gt;0,100,0))</f>
        <v>0</v>
      </c>
      <c r="E324" s="106"/>
      <c r="F324" s="106"/>
      <c r="G324" s="68"/>
    </row>
    <row r="325" spans="1:7" s="66" customFormat="1" x14ac:dyDescent="0.2">
      <c r="A325" s="107" t="s">
        <v>125</v>
      </c>
      <c r="B325" s="70">
        <v>292242</v>
      </c>
      <c r="C325" s="69">
        <v>77801</v>
      </c>
      <c r="D325" s="138">
        <f>IFERROR(((B325/C325)-1)*100,IF(B325+C325&lt;&gt;0,100,0))</f>
        <v>275.62756262772973</v>
      </c>
      <c r="E325" s="106"/>
      <c r="F325" s="106"/>
      <c r="G325" s="68"/>
    </row>
    <row r="326" spans="1:7" s="66" customFormat="1" x14ac:dyDescent="0.2">
      <c r="A326" s="107" t="s">
        <v>126</v>
      </c>
      <c r="B326" s="70">
        <v>1000</v>
      </c>
      <c r="C326" s="69">
        <v>3200</v>
      </c>
      <c r="D326" s="138">
        <f>IFERROR(((B326/C326)-1)*100,IF(B326+C326&lt;&gt;0,100,0))</f>
        <v>-68.75</v>
      </c>
      <c r="E326" s="106"/>
      <c r="F326" s="106"/>
      <c r="G326" s="68"/>
    </row>
    <row r="327" spans="1:7" s="66" customFormat="1" x14ac:dyDescent="0.2">
      <c r="A327" s="107" t="s">
        <v>139</v>
      </c>
      <c r="B327" s="70">
        <v>0</v>
      </c>
      <c r="C327" s="69">
        <v>0</v>
      </c>
      <c r="D327" s="138">
        <f>IFERROR(((B327/C327)-1)*100,IF(B327+C327&lt;&gt;0,100,0))</f>
        <v>0</v>
      </c>
      <c r="E327" s="106"/>
      <c r="F327" s="106"/>
      <c r="G327" s="68"/>
    </row>
    <row r="328" spans="1:7" s="66" customFormat="1" x14ac:dyDescent="0.2">
      <c r="A328" s="107" t="s">
        <v>140</v>
      </c>
      <c r="B328" s="70">
        <v>0</v>
      </c>
      <c r="C328" s="69">
        <v>0</v>
      </c>
      <c r="D328" s="138">
        <f>IFERROR(((B328/C328)-1)*100,IF(B328+C328&lt;&gt;0,100,0))</f>
        <v>0</v>
      </c>
      <c r="E328" s="106"/>
      <c r="F328" s="106"/>
      <c r="G328" s="68"/>
    </row>
    <row r="329" spans="1:7" s="66" customFormat="1" x14ac:dyDescent="0.2">
      <c r="A329" s="107" t="s">
        <v>141</v>
      </c>
      <c r="B329" s="70">
        <v>0</v>
      </c>
      <c r="C329" s="69">
        <v>0</v>
      </c>
      <c r="D329" s="138">
        <f>IFERROR(((B329/C329)-1)*100,IF(B329+C329&lt;&gt;0,100,0))</f>
        <v>0</v>
      </c>
      <c r="E329" s="106"/>
      <c r="F329" s="106"/>
      <c r="G329" s="68"/>
    </row>
    <row r="330" spans="1:7" s="66" customFormat="1" x14ac:dyDescent="0.2">
      <c r="A330" s="107" t="s">
        <v>133</v>
      </c>
      <c r="B330" s="70">
        <v>0</v>
      </c>
      <c r="C330" s="69">
        <v>0</v>
      </c>
      <c r="D330" s="138">
        <f>IFERROR(((B330/C330)-1)*100,IF(B330+C330&lt;&gt;0,100,0))</f>
        <v>0</v>
      </c>
      <c r="E330" s="106"/>
      <c r="F330" s="106"/>
      <c r="G330" s="68"/>
    </row>
    <row r="331" spans="1:7" s="66" customFormat="1" x14ac:dyDescent="0.2">
      <c r="A331" s="107" t="s">
        <v>136</v>
      </c>
      <c r="B331" s="70">
        <v>6977209</v>
      </c>
      <c r="C331" s="69">
        <v>2529961</v>
      </c>
      <c r="D331" s="138">
        <f>IFERROR(((B331/C331)-1)*100,IF(B331+C331&lt;&gt;0,100,0))</f>
        <v>175.78326306215786</v>
      </c>
      <c r="E331" s="106"/>
      <c r="F331" s="106"/>
      <c r="G331" s="68"/>
    </row>
    <row r="332" spans="1:7" s="66" customFormat="1" x14ac:dyDescent="0.2">
      <c r="A332" s="107" t="s">
        <v>142</v>
      </c>
      <c r="B332" s="70">
        <v>25000</v>
      </c>
      <c r="C332" s="69">
        <v>0</v>
      </c>
      <c r="D332" s="138">
        <f>IFERROR(((B332/C332)-1)*100,IF(B332+C332&lt;&gt;0,100,0))</f>
        <v>100</v>
      </c>
      <c r="E332" s="106"/>
      <c r="F332" s="106"/>
      <c r="G332" s="68"/>
    </row>
    <row r="333" spans="1:7" x14ac:dyDescent="0.2">
      <c r="A333" s="85" t="s">
        <v>34</v>
      </c>
      <c r="B333" s="139">
        <f>SUM(B321:B332)</f>
        <v>8288342</v>
      </c>
      <c r="C333" s="139">
        <f>SUM(C321:C332)</f>
        <v>3496292</v>
      </c>
      <c r="D333" s="104">
        <f>IFERROR(((B333/C333)-1)*100,IF(B333+C333&lt;&gt;0,100,0))</f>
        <v>137.06092054096169</v>
      </c>
      <c r="E333" s="86"/>
      <c r="F333" s="86"/>
      <c r="G333" s="68"/>
    </row>
    <row r="334" spans="1:7" x14ac:dyDescent="0.2">
      <c r="A334" s="33"/>
      <c r="B334" s="33"/>
      <c r="C334" s="33"/>
      <c r="D334" s="33"/>
      <c r="E334" s="33"/>
      <c r="F334" s="33"/>
      <c r="G334" s="33"/>
    </row>
    <row r="335" spans="1:7" ht="15.75" x14ac:dyDescent="0.25">
      <c r="A335" s="121" t="s">
        <v>72</v>
      </c>
      <c r="B335" s="121"/>
      <c r="C335" s="121"/>
      <c r="D335" s="121"/>
      <c r="E335" s="121"/>
      <c r="F335" s="121"/>
      <c r="G335" s="121"/>
    </row>
    <row r="336" spans="1:7" ht="15.75" x14ac:dyDescent="0.25">
      <c r="A336" s="55"/>
      <c r="B336" s="55"/>
      <c r="C336" s="55"/>
      <c r="D336" s="55"/>
      <c r="E336" s="55"/>
      <c r="F336" s="55"/>
      <c r="G336" s="55"/>
    </row>
    <row r="337" spans="1:7" x14ac:dyDescent="0.2">
      <c r="A337" s="52"/>
      <c r="B337" s="52" t="s">
        <v>0</v>
      </c>
      <c r="C337" s="52" t="s">
        <v>0</v>
      </c>
      <c r="D337" s="52" t="s">
        <v>1</v>
      </c>
      <c r="E337" s="52" t="s">
        <v>2</v>
      </c>
      <c r="F337" s="52" t="s">
        <v>2</v>
      </c>
      <c r="G337" s="52" t="s">
        <v>1</v>
      </c>
    </row>
    <row r="338" spans="1:7" x14ac:dyDescent="0.2">
      <c r="A338" s="52"/>
      <c r="B338" s="52" t="s">
        <v>3</v>
      </c>
      <c r="C338" s="52" t="s">
        <v>3</v>
      </c>
      <c r="D338" s="52" t="s">
        <v>4</v>
      </c>
      <c r="E338" s="52" t="s">
        <v>5</v>
      </c>
      <c r="F338" s="52" t="s">
        <v>5</v>
      </c>
      <c r="G338" s="52" t="s">
        <v>6</v>
      </c>
    </row>
    <row r="339" spans="1:7" x14ac:dyDescent="0.2">
      <c r="A339" s="30" t="s">
        <v>31</v>
      </c>
      <c r="B339" s="47" t="s">
        <v>112</v>
      </c>
      <c r="C339" s="47" t="s">
        <v>113</v>
      </c>
      <c r="D339" s="52" t="s">
        <v>0</v>
      </c>
      <c r="E339" s="131">
        <v>2018</v>
      </c>
      <c r="F339" s="131">
        <v>2017</v>
      </c>
      <c r="G339" s="52" t="s">
        <v>7</v>
      </c>
    </row>
    <row r="340" spans="1:7" x14ac:dyDescent="0.2">
      <c r="A340" s="85" t="s">
        <v>33</v>
      </c>
      <c r="B340" s="67"/>
      <c r="C340" s="81"/>
      <c r="D340" s="68"/>
      <c r="E340" s="81"/>
      <c r="F340" s="81"/>
      <c r="G340" s="68"/>
    </row>
    <row r="341" spans="1:7" s="66" customFormat="1" x14ac:dyDescent="0.2">
      <c r="A341" s="82" t="s">
        <v>107</v>
      </c>
      <c r="B341" s="70">
        <v>0</v>
      </c>
      <c r="C341" s="69">
        <v>0</v>
      </c>
      <c r="D341" s="104">
        <f t="shared" ref="D341" si="5">IFERROR(((B341/C341)-1)*100,IF(B341+C341&lt;&gt;0,100,0))</f>
        <v>0</v>
      </c>
      <c r="E341" s="69">
        <v>0</v>
      </c>
      <c r="F341" s="69">
        <v>0</v>
      </c>
      <c r="G341" s="104">
        <f t="shared" ref="G341" si="6">IFERROR(((E341/F341)-1)*100,IF(E341+F341&lt;&gt;0,100,0))</f>
        <v>0</v>
      </c>
    </row>
    <row r="342" spans="1:7" x14ac:dyDescent="0.2">
      <c r="A342" s="82" t="s">
        <v>99</v>
      </c>
      <c r="B342" s="70">
        <v>78825</v>
      </c>
      <c r="C342" s="69">
        <v>64701</v>
      </c>
      <c r="D342" s="104">
        <f t="shared" ref="D342:D349" si="7">IFERROR(((B342/C342)-1)*100,IF(B342+C342&lt;&gt;0,100,0))</f>
        <v>21.82964714610285</v>
      </c>
      <c r="E342" s="69">
        <v>2267025</v>
      </c>
      <c r="F342" s="69">
        <v>2186460</v>
      </c>
      <c r="G342" s="104">
        <f t="shared" ref="G342:G349" si="8">IFERROR(((E342/F342)-1)*100,IF(E342+F342&lt;&gt;0,100,0))</f>
        <v>3.6847232512829065</v>
      </c>
    </row>
    <row r="343" spans="1:7" x14ac:dyDescent="0.2">
      <c r="A343" s="82" t="s">
        <v>100</v>
      </c>
      <c r="B343" s="70">
        <v>1130</v>
      </c>
      <c r="C343" s="69">
        <v>1966</v>
      </c>
      <c r="D343" s="104">
        <f t="shared" si="7"/>
        <v>-42.522889114954218</v>
      </c>
      <c r="E343" s="69">
        <v>39721</v>
      </c>
      <c r="F343" s="69">
        <v>46698</v>
      </c>
      <c r="G343" s="104">
        <f t="shared" si="8"/>
        <v>-14.940682684483274</v>
      </c>
    </row>
    <row r="344" spans="1:7" x14ac:dyDescent="0.2">
      <c r="A344" s="82" t="s">
        <v>98</v>
      </c>
      <c r="B344" s="70">
        <v>1091</v>
      </c>
      <c r="C344" s="69">
        <v>1874</v>
      </c>
      <c r="D344" s="104">
        <f t="shared" si="7"/>
        <v>-41.782283884738526</v>
      </c>
      <c r="E344" s="69">
        <v>37636</v>
      </c>
      <c r="F344" s="69">
        <v>43948</v>
      </c>
      <c r="G344" s="104">
        <f t="shared" si="8"/>
        <v>-14.362428324383359</v>
      </c>
    </row>
    <row r="345" spans="1:7" x14ac:dyDescent="0.2">
      <c r="A345" s="82" t="s">
        <v>103</v>
      </c>
      <c r="B345" s="70">
        <v>240</v>
      </c>
      <c r="C345" s="69">
        <v>441</v>
      </c>
      <c r="D345" s="104">
        <f t="shared" si="7"/>
        <v>-45.578231292517003</v>
      </c>
      <c r="E345" s="69">
        <v>1818</v>
      </c>
      <c r="F345" s="69">
        <v>2339</v>
      </c>
      <c r="G345" s="104">
        <f t="shared" si="8"/>
        <v>-22.27447627191107</v>
      </c>
    </row>
    <row r="346" spans="1:7" s="66" customFormat="1" x14ac:dyDescent="0.2">
      <c r="A346" s="82" t="s">
        <v>104</v>
      </c>
      <c r="B346" s="70">
        <v>228</v>
      </c>
      <c r="C346" s="69">
        <v>433</v>
      </c>
      <c r="D346" s="104">
        <f t="shared" si="7"/>
        <v>-47.344110854503462</v>
      </c>
      <c r="E346" s="69">
        <v>1740</v>
      </c>
      <c r="F346" s="69">
        <v>2207</v>
      </c>
      <c r="G346" s="104">
        <f t="shared" si="8"/>
        <v>-21.159945627548705</v>
      </c>
    </row>
    <row r="347" spans="1:7" s="66" customFormat="1" x14ac:dyDescent="0.2">
      <c r="A347" s="82" t="s">
        <v>101</v>
      </c>
      <c r="B347" s="70">
        <v>89</v>
      </c>
      <c r="C347" s="69">
        <v>78</v>
      </c>
      <c r="D347" s="104">
        <f t="shared" ref="D347" si="9">IFERROR(((B347/C347)-1)*100,IF(B347+C347&lt;&gt;0,100,0))</f>
        <v>14.102564102564097</v>
      </c>
      <c r="E347" s="69">
        <v>1543</v>
      </c>
      <c r="F347" s="69">
        <v>1975</v>
      </c>
      <c r="G347" s="104">
        <f t="shared" ref="G347" si="10">IFERROR(((E347/F347)-1)*100,IF(E347+F347&lt;&gt;0,100,0))</f>
        <v>-21.873417721518983</v>
      </c>
    </row>
    <row r="348" spans="1:7" x14ac:dyDescent="0.2">
      <c r="A348" s="82" t="s">
        <v>108</v>
      </c>
      <c r="B348" s="70">
        <v>17</v>
      </c>
      <c r="C348" s="69">
        <v>68</v>
      </c>
      <c r="D348" s="104">
        <f t="shared" si="7"/>
        <v>-75</v>
      </c>
      <c r="E348" s="69">
        <v>2405</v>
      </c>
      <c r="F348" s="69">
        <v>2238</v>
      </c>
      <c r="G348" s="104">
        <f t="shared" si="8"/>
        <v>7.46201966041109</v>
      </c>
    </row>
    <row r="349" spans="1:7" x14ac:dyDescent="0.2">
      <c r="A349" s="85" t="s">
        <v>34</v>
      </c>
      <c r="B349" s="86">
        <f>SUM(B341:B348)</f>
        <v>81620</v>
      </c>
      <c r="C349" s="86">
        <f>SUM(C341:C348)</f>
        <v>69561</v>
      </c>
      <c r="D349" s="104">
        <f t="shared" si="7"/>
        <v>17.335863486723891</v>
      </c>
      <c r="E349" s="86">
        <f>SUM(E341:E348)</f>
        <v>2351888</v>
      </c>
      <c r="F349" s="86">
        <f>SUM(F341:F348)</f>
        <v>2285865</v>
      </c>
      <c r="G349" s="104">
        <f t="shared" si="8"/>
        <v>2.8883158016768329</v>
      </c>
    </row>
    <row r="350" spans="1:7" x14ac:dyDescent="0.2">
      <c r="A350" s="82"/>
      <c r="B350" s="82"/>
      <c r="C350" s="82"/>
      <c r="D350" s="83"/>
      <c r="E350" s="83"/>
      <c r="F350" s="83"/>
      <c r="G350" s="83"/>
    </row>
    <row r="351" spans="1:7" x14ac:dyDescent="0.2">
      <c r="A351" s="85" t="s">
        <v>35</v>
      </c>
      <c r="B351" s="85"/>
      <c r="C351" s="85"/>
      <c r="D351" s="84"/>
      <c r="E351" s="84"/>
      <c r="F351" s="84"/>
      <c r="G351" s="84"/>
    </row>
    <row r="352" spans="1:7" s="66" customFormat="1" x14ac:dyDescent="0.2">
      <c r="A352" s="82" t="s">
        <v>107</v>
      </c>
      <c r="B352" s="67">
        <v>0</v>
      </c>
      <c r="C352" s="81">
        <v>0</v>
      </c>
      <c r="D352" s="104">
        <f t="shared" ref="D352:D358" si="11">IFERROR(((B352/C352)-1)*100,IF(B352+C352&lt;&gt;0,100,0))</f>
        <v>0</v>
      </c>
      <c r="E352" s="69">
        <v>0</v>
      </c>
      <c r="F352" s="81">
        <v>0</v>
      </c>
      <c r="G352" s="104">
        <f t="shared" ref="G352:G358" si="12">IFERROR(((E352/F352)-1)*100,IF(E352+F352&lt;&gt;0,100,0))</f>
        <v>0</v>
      </c>
    </row>
    <row r="353" spans="1:7" x14ac:dyDescent="0.2">
      <c r="A353" s="82" t="s">
        <v>78</v>
      </c>
      <c r="B353" s="70">
        <v>187</v>
      </c>
      <c r="C353" s="69">
        <v>63</v>
      </c>
      <c r="D353" s="104">
        <f t="shared" si="11"/>
        <v>196.82539682539684</v>
      </c>
      <c r="E353" s="69">
        <v>4774</v>
      </c>
      <c r="F353" s="69">
        <v>11139</v>
      </c>
      <c r="G353" s="104">
        <f t="shared" si="12"/>
        <v>-57.141574647634428</v>
      </c>
    </row>
    <row r="354" spans="1:7" x14ac:dyDescent="0.2">
      <c r="A354" s="82" t="s">
        <v>102</v>
      </c>
      <c r="B354" s="70">
        <v>37</v>
      </c>
      <c r="C354" s="69">
        <v>182</v>
      </c>
      <c r="D354" s="104">
        <f t="shared" si="11"/>
        <v>-79.670329670329679</v>
      </c>
      <c r="E354" s="69">
        <v>3349</v>
      </c>
      <c r="F354" s="69">
        <v>4466</v>
      </c>
      <c r="G354" s="104">
        <f t="shared" si="12"/>
        <v>-25.011195700850873</v>
      </c>
    </row>
    <row r="355" spans="1:7" s="66" customFormat="1" x14ac:dyDescent="0.2">
      <c r="A355" s="82" t="s">
        <v>103</v>
      </c>
      <c r="B355" s="70">
        <v>0</v>
      </c>
      <c r="C355" s="69">
        <v>0</v>
      </c>
      <c r="D355" s="104">
        <f t="shared" si="11"/>
        <v>0</v>
      </c>
      <c r="E355" s="69">
        <v>0</v>
      </c>
      <c r="F355" s="69">
        <v>0</v>
      </c>
      <c r="G355" s="104">
        <f t="shared" si="12"/>
        <v>0</v>
      </c>
    </row>
    <row r="356" spans="1:7" s="66" customFormat="1" x14ac:dyDescent="0.2">
      <c r="A356" s="82" t="s">
        <v>109</v>
      </c>
      <c r="B356" s="67">
        <v>0</v>
      </c>
      <c r="C356" s="81">
        <v>0</v>
      </c>
      <c r="D356" s="104">
        <f t="shared" si="11"/>
        <v>0</v>
      </c>
      <c r="E356" s="81">
        <v>0</v>
      </c>
      <c r="F356" s="81">
        <v>0</v>
      </c>
      <c r="G356" s="104">
        <f t="shared" si="12"/>
        <v>0</v>
      </c>
    </row>
    <row r="357" spans="1:7" x14ac:dyDescent="0.2">
      <c r="A357" s="82" t="s">
        <v>101</v>
      </c>
      <c r="B357" s="70">
        <v>3</v>
      </c>
      <c r="C357" s="69">
        <v>38</v>
      </c>
      <c r="D357" s="104">
        <f t="shared" si="11"/>
        <v>-92.10526315789474</v>
      </c>
      <c r="E357" s="69">
        <v>542</v>
      </c>
      <c r="F357" s="69">
        <v>2661</v>
      </c>
      <c r="G357" s="104">
        <f t="shared" si="12"/>
        <v>-79.631717399473871</v>
      </c>
    </row>
    <row r="358" spans="1:7" x14ac:dyDescent="0.2">
      <c r="A358" s="85" t="s">
        <v>34</v>
      </c>
      <c r="B358" s="86">
        <f>SUM(B353:B357)</f>
        <v>227</v>
      </c>
      <c r="C358" s="86">
        <f>SUM(C353:C357)</f>
        <v>283</v>
      </c>
      <c r="D358" s="104">
        <f t="shared" si="11"/>
        <v>-19.787985865724377</v>
      </c>
      <c r="E358" s="86">
        <f>SUM(E353:E357)</f>
        <v>8665</v>
      </c>
      <c r="F358" s="86">
        <f>SUM(F353:F357)</f>
        <v>18266</v>
      </c>
      <c r="G358" s="104">
        <f t="shared" si="12"/>
        <v>-52.562137304281173</v>
      </c>
    </row>
    <row r="359" spans="1:7" x14ac:dyDescent="0.2">
      <c r="A359" s="30" t="s">
        <v>32</v>
      </c>
      <c r="B359" s="47"/>
      <c r="C359" s="47"/>
      <c r="D359" s="52"/>
      <c r="E359" s="52"/>
      <c r="F359" s="52"/>
      <c r="G359" s="52"/>
    </row>
    <row r="360" spans="1:7" s="66" customFormat="1" x14ac:dyDescent="0.2">
      <c r="A360" s="85" t="s">
        <v>33</v>
      </c>
      <c r="B360" s="67"/>
      <c r="C360" s="81"/>
      <c r="D360" s="68"/>
      <c r="E360" s="81"/>
      <c r="F360" s="81"/>
      <c r="G360" s="68"/>
    </row>
    <row r="361" spans="1:7" s="66" customFormat="1" x14ac:dyDescent="0.2">
      <c r="A361" s="82" t="s">
        <v>107</v>
      </c>
      <c r="B361" s="70">
        <v>0</v>
      </c>
      <c r="C361" s="69">
        <v>0</v>
      </c>
      <c r="D361" s="104">
        <f t="shared" ref="D361:D369" si="13">IFERROR(((B361/C361)-1)*100,IF(B361+C361&lt;&gt;0,100,0))</f>
        <v>0</v>
      </c>
      <c r="E361" s="69">
        <v>0</v>
      </c>
      <c r="F361" s="69">
        <v>0</v>
      </c>
      <c r="G361" s="104">
        <f t="shared" ref="G361:G369" si="14">IFERROR(((E361/F361)-1)*100,IF(E361+F361&lt;&gt;0,100,0))</f>
        <v>0</v>
      </c>
    </row>
    <row r="362" spans="1:7" s="66" customFormat="1" x14ac:dyDescent="0.2">
      <c r="A362" s="82" t="s">
        <v>99</v>
      </c>
      <c r="B362" s="70">
        <v>373484</v>
      </c>
      <c r="C362" s="69">
        <v>460413</v>
      </c>
      <c r="D362" s="104">
        <f t="shared" si="13"/>
        <v>-18.880657149124801</v>
      </c>
      <c r="E362" s="69">
        <v>11408744</v>
      </c>
      <c r="F362" s="69">
        <v>13354537</v>
      </c>
      <c r="G362" s="104">
        <f t="shared" si="14"/>
        <v>-14.570276753136401</v>
      </c>
    </row>
    <row r="363" spans="1:7" s="66" customFormat="1" x14ac:dyDescent="0.2">
      <c r="A363" s="82" t="s">
        <v>100</v>
      </c>
      <c r="B363" s="70">
        <v>371395</v>
      </c>
      <c r="C363" s="69">
        <v>336192</v>
      </c>
      <c r="D363" s="104">
        <f t="shared" si="13"/>
        <v>10.471099847706068</v>
      </c>
      <c r="E363" s="69">
        <v>6019815</v>
      </c>
      <c r="F363" s="69">
        <v>8572662</v>
      </c>
      <c r="G363" s="104">
        <f t="shared" si="14"/>
        <v>-29.778929812000055</v>
      </c>
    </row>
    <row r="364" spans="1:7" s="66" customFormat="1" x14ac:dyDescent="0.2">
      <c r="A364" s="82" t="s">
        <v>98</v>
      </c>
      <c r="B364" s="70">
        <v>316597</v>
      </c>
      <c r="C364" s="69">
        <v>219890</v>
      </c>
      <c r="D364" s="104">
        <f t="shared" si="13"/>
        <v>43.979717131292915</v>
      </c>
      <c r="E364" s="69">
        <v>4467884</v>
      </c>
      <c r="F364" s="69">
        <v>5024180</v>
      </c>
      <c r="G364" s="104">
        <f t="shared" si="14"/>
        <v>-11.072373999339192</v>
      </c>
    </row>
    <row r="365" spans="1:7" s="66" customFormat="1" x14ac:dyDescent="0.2">
      <c r="A365" s="82" t="s">
        <v>103</v>
      </c>
      <c r="B365" s="70">
        <v>1265199</v>
      </c>
      <c r="C365" s="69">
        <v>7395094</v>
      </c>
      <c r="D365" s="104">
        <f t="shared" ref="D365:D366" si="15">IFERROR(((B365/C365)-1)*100,IF(B365+C365&lt;&gt;0,100,0))</f>
        <v>-82.891373659347664</v>
      </c>
      <c r="E365" s="69">
        <v>22058601</v>
      </c>
      <c r="F365" s="69">
        <v>84765674</v>
      </c>
      <c r="G365" s="104">
        <f t="shared" ref="G365:G366" si="16">IFERROR(((E365/F365)-1)*100,IF(E365+F365&lt;&gt;0,100,0))</f>
        <v>-73.976965015343353</v>
      </c>
    </row>
    <row r="366" spans="1:7" s="66" customFormat="1" x14ac:dyDescent="0.2">
      <c r="A366" s="82" t="s">
        <v>104</v>
      </c>
      <c r="B366" s="70">
        <v>1051858</v>
      </c>
      <c r="C366" s="69">
        <v>6093894</v>
      </c>
      <c r="D366" s="104">
        <f t="shared" si="15"/>
        <v>-82.739148400021406</v>
      </c>
      <c r="E366" s="69">
        <v>20968807</v>
      </c>
      <c r="F366" s="69">
        <v>79270470</v>
      </c>
      <c r="G366" s="104">
        <f t="shared" si="16"/>
        <v>-73.547770058635948</v>
      </c>
    </row>
    <row r="367" spans="1:7" s="66" customFormat="1" x14ac:dyDescent="0.2">
      <c r="A367" s="82" t="s">
        <v>101</v>
      </c>
      <c r="B367" s="70">
        <v>46193</v>
      </c>
      <c r="C367" s="69">
        <v>76878</v>
      </c>
      <c r="D367" s="104">
        <f t="shared" si="13"/>
        <v>-39.913889539270009</v>
      </c>
      <c r="E367" s="69">
        <v>1569218</v>
      </c>
      <c r="F367" s="69">
        <v>1386049</v>
      </c>
      <c r="G367" s="104">
        <f t="shared" si="14"/>
        <v>13.215189361992262</v>
      </c>
    </row>
    <row r="368" spans="1:7" s="66" customFormat="1" x14ac:dyDescent="0.2">
      <c r="A368" s="82" t="s">
        <v>108</v>
      </c>
      <c r="B368" s="70">
        <v>33537</v>
      </c>
      <c r="C368" s="69">
        <v>83671</v>
      </c>
      <c r="D368" s="104">
        <f t="shared" si="13"/>
        <v>-59.91801221450681</v>
      </c>
      <c r="E368" s="69">
        <v>6343032</v>
      </c>
      <c r="F368" s="69">
        <v>7859105</v>
      </c>
      <c r="G368" s="104">
        <f t="shared" si="14"/>
        <v>-19.290657142257295</v>
      </c>
    </row>
    <row r="369" spans="1:7" s="66" customFormat="1" x14ac:dyDescent="0.2">
      <c r="A369" s="85" t="s">
        <v>34</v>
      </c>
      <c r="B369" s="86">
        <f>SUM(B361:B368)</f>
        <v>3458263</v>
      </c>
      <c r="C369" s="86">
        <f>SUM(C361:C368)</f>
        <v>14666032</v>
      </c>
      <c r="D369" s="104">
        <f t="shared" si="13"/>
        <v>-76.419913716266265</v>
      </c>
      <c r="E369" s="86">
        <f>SUM(E361:E368)</f>
        <v>72836101</v>
      </c>
      <c r="F369" s="86">
        <f>SUM(F361:F368)</f>
        <v>200232677</v>
      </c>
      <c r="G369" s="104">
        <f t="shared" si="14"/>
        <v>-63.624268480413917</v>
      </c>
    </row>
    <row r="370" spans="1:7" s="66" customFormat="1" x14ac:dyDescent="0.2">
      <c r="A370" s="82"/>
      <c r="B370" s="82"/>
      <c r="C370" s="82"/>
      <c r="D370" s="83"/>
      <c r="E370" s="83"/>
      <c r="F370" s="83"/>
      <c r="G370" s="83"/>
    </row>
    <row r="371" spans="1:7" s="66" customFormat="1" x14ac:dyDescent="0.2">
      <c r="A371" s="85" t="s">
        <v>35</v>
      </c>
      <c r="B371" s="85"/>
      <c r="C371" s="85"/>
      <c r="D371" s="84"/>
      <c r="E371" s="84"/>
      <c r="F371" s="84"/>
      <c r="G371" s="84"/>
    </row>
    <row r="372" spans="1:7" s="66" customFormat="1" x14ac:dyDescent="0.2">
      <c r="A372" s="82" t="s">
        <v>107</v>
      </c>
      <c r="B372" s="67">
        <v>0</v>
      </c>
      <c r="C372" s="81">
        <v>0</v>
      </c>
      <c r="D372" s="104">
        <f t="shared" ref="D372:D378" si="17">IFERROR(((B372/C372)-1)*100,IF(B372+C372&lt;&gt;0,100,0))</f>
        <v>0</v>
      </c>
      <c r="E372" s="69">
        <v>0</v>
      </c>
      <c r="F372" s="81">
        <v>0</v>
      </c>
      <c r="G372" s="104">
        <f t="shared" ref="G372:G378" si="18">IFERROR(((E372/F372)-1)*100,IF(E372+F372&lt;&gt;0,100,0))</f>
        <v>0</v>
      </c>
    </row>
    <row r="373" spans="1:7" s="66" customFormat="1" x14ac:dyDescent="0.2">
      <c r="A373" s="82" t="s">
        <v>78</v>
      </c>
      <c r="B373" s="70">
        <v>127144</v>
      </c>
      <c r="C373" s="69">
        <v>92460</v>
      </c>
      <c r="D373" s="104">
        <f t="shared" si="17"/>
        <v>37.512437810945265</v>
      </c>
      <c r="E373" s="69">
        <v>3527828</v>
      </c>
      <c r="F373" s="69">
        <v>3118025</v>
      </c>
      <c r="G373" s="104">
        <f t="shared" si="18"/>
        <v>13.143031245740499</v>
      </c>
    </row>
    <row r="374" spans="1:7" s="66" customFormat="1" x14ac:dyDescent="0.2">
      <c r="A374" s="82" t="s">
        <v>102</v>
      </c>
      <c r="B374" s="70">
        <v>367258</v>
      </c>
      <c r="C374" s="69">
        <v>418200</v>
      </c>
      <c r="D374" s="104">
        <f t="shared" si="17"/>
        <v>-12.18125298900048</v>
      </c>
      <c r="E374" s="69">
        <v>6335567</v>
      </c>
      <c r="F374" s="69">
        <v>7004008</v>
      </c>
      <c r="G374" s="104">
        <f t="shared" si="18"/>
        <v>-9.5436926970957181</v>
      </c>
    </row>
    <row r="375" spans="1:7" s="66" customFormat="1" x14ac:dyDescent="0.2">
      <c r="A375" s="82" t="s">
        <v>103</v>
      </c>
      <c r="B375" s="70">
        <v>0</v>
      </c>
      <c r="C375" s="69">
        <v>0</v>
      </c>
      <c r="D375" s="104">
        <f t="shared" si="17"/>
        <v>0</v>
      </c>
      <c r="E375" s="69">
        <v>0</v>
      </c>
      <c r="F375" s="69">
        <v>0</v>
      </c>
      <c r="G375" s="104">
        <f t="shared" si="18"/>
        <v>0</v>
      </c>
    </row>
    <row r="376" spans="1:7" s="66" customFormat="1" x14ac:dyDescent="0.2">
      <c r="A376" s="82" t="s">
        <v>109</v>
      </c>
      <c r="B376" s="67">
        <v>0</v>
      </c>
      <c r="C376" s="81">
        <v>0</v>
      </c>
      <c r="D376" s="104">
        <f t="shared" si="17"/>
        <v>0</v>
      </c>
      <c r="E376" s="81">
        <v>0</v>
      </c>
      <c r="F376" s="81">
        <v>0</v>
      </c>
      <c r="G376" s="104">
        <f t="shared" si="18"/>
        <v>0</v>
      </c>
    </row>
    <row r="377" spans="1:7" s="66" customFormat="1" x14ac:dyDescent="0.2">
      <c r="A377" s="82" t="s">
        <v>101</v>
      </c>
      <c r="B377" s="70">
        <v>1305</v>
      </c>
      <c r="C377" s="69">
        <v>61342</v>
      </c>
      <c r="D377" s="104">
        <f t="shared" si="17"/>
        <v>-97.872583221936026</v>
      </c>
      <c r="E377" s="69">
        <v>588775</v>
      </c>
      <c r="F377" s="69">
        <v>3850029</v>
      </c>
      <c r="G377" s="104">
        <f t="shared" si="18"/>
        <v>-84.707258049225089</v>
      </c>
    </row>
    <row r="378" spans="1:7" s="66" customFormat="1" x14ac:dyDescent="0.2">
      <c r="A378" s="85" t="s">
        <v>34</v>
      </c>
      <c r="B378" s="86">
        <f>SUM(B372:B377)</f>
        <v>495707</v>
      </c>
      <c r="C378" s="86">
        <f>SUM(C372:C377)</f>
        <v>572002</v>
      </c>
      <c r="D378" s="104">
        <f t="shared" si="17"/>
        <v>-13.338240076083652</v>
      </c>
      <c r="E378" s="86">
        <f>SUM(E372:E377)</f>
        <v>10452170</v>
      </c>
      <c r="F378" s="86">
        <f>SUM(F372:F377)</f>
        <v>13972062</v>
      </c>
      <c r="G378" s="104">
        <f t="shared" si="18"/>
        <v>-25.192358865856733</v>
      </c>
    </row>
    <row r="379" spans="1:7" x14ac:dyDescent="0.2">
      <c r="A379" s="30" t="s">
        <v>96</v>
      </c>
      <c r="B379" s="47"/>
      <c r="C379" s="47"/>
      <c r="D379" s="52"/>
      <c r="E379" s="52"/>
      <c r="F379" s="52"/>
      <c r="G379" s="52"/>
    </row>
    <row r="380" spans="1:7" s="66" customFormat="1" x14ac:dyDescent="0.2">
      <c r="A380" s="85" t="s">
        <v>33</v>
      </c>
      <c r="B380" s="67"/>
      <c r="C380" s="81"/>
      <c r="D380" s="68"/>
      <c r="E380" s="81"/>
      <c r="F380" s="81"/>
      <c r="G380" s="68"/>
    </row>
    <row r="381" spans="1:7" s="66" customFormat="1" x14ac:dyDescent="0.2">
      <c r="A381" s="82" t="s">
        <v>107</v>
      </c>
      <c r="B381" s="70">
        <v>0</v>
      </c>
      <c r="C381" s="69">
        <v>0</v>
      </c>
      <c r="D381" s="104">
        <f t="shared" ref="D381:D389" si="19">IFERROR(((B381/C381)-1)*100,IF(B381+C381&lt;&gt;0,100,0))</f>
        <v>0</v>
      </c>
      <c r="E381" s="69">
        <v>0</v>
      </c>
      <c r="F381" s="69">
        <v>0</v>
      </c>
      <c r="G381" s="104">
        <f t="shared" ref="G381:G389" si="20">IFERROR(((E381/F381)-1)*100,IF(E381+F381&lt;&gt;0,100,0))</f>
        <v>0</v>
      </c>
    </row>
    <row r="382" spans="1:7" s="66" customFormat="1" x14ac:dyDescent="0.2">
      <c r="A382" s="82" t="s">
        <v>99</v>
      </c>
      <c r="B382" s="70">
        <v>129978170.54893</v>
      </c>
      <c r="C382" s="69">
        <v>150186694.86709401</v>
      </c>
      <c r="D382" s="104">
        <f t="shared" si="19"/>
        <v>-13.455602266264199</v>
      </c>
      <c r="E382" s="69">
        <v>3812233243.7239299</v>
      </c>
      <c r="F382" s="69">
        <v>3752469749.01648</v>
      </c>
      <c r="G382" s="104">
        <f t="shared" si="20"/>
        <v>1.5926442770954674</v>
      </c>
    </row>
    <row r="383" spans="1:7" s="66" customFormat="1" x14ac:dyDescent="0.2">
      <c r="A383" s="82" t="s">
        <v>100</v>
      </c>
      <c r="B383" s="70">
        <v>2148349.0441999999</v>
      </c>
      <c r="C383" s="69">
        <v>5473235.1750079999</v>
      </c>
      <c r="D383" s="104">
        <f t="shared" si="19"/>
        <v>-60.748095495515408</v>
      </c>
      <c r="E383" s="69">
        <v>72703425.160226002</v>
      </c>
      <c r="F383" s="69">
        <v>110581167.956043</v>
      </c>
      <c r="G383" s="104">
        <f t="shared" si="20"/>
        <v>-34.2533394211153</v>
      </c>
    </row>
    <row r="384" spans="1:7" s="66" customFormat="1" x14ac:dyDescent="0.2">
      <c r="A384" s="82" t="s">
        <v>98</v>
      </c>
      <c r="B384" s="70">
        <v>0</v>
      </c>
      <c r="C384" s="69">
        <v>1.3959999999999999</v>
      </c>
      <c r="D384" s="104">
        <f t="shared" si="19"/>
        <v>-100</v>
      </c>
      <c r="E384" s="69">
        <v>14812.66718</v>
      </c>
      <c r="F384" s="69">
        <v>64658.2817</v>
      </c>
      <c r="G384" s="104">
        <f t="shared" si="20"/>
        <v>-77.090843136340254</v>
      </c>
    </row>
    <row r="385" spans="1:7" s="66" customFormat="1" x14ac:dyDescent="0.2">
      <c r="A385" s="82" t="s">
        <v>103</v>
      </c>
      <c r="B385" s="70">
        <v>1080897.0702482001</v>
      </c>
      <c r="C385" s="69">
        <v>2707224.3098684</v>
      </c>
      <c r="D385" s="104">
        <f t="shared" ref="D385:D386" si="21">IFERROR(((B385/C385)-1)*100,IF(B385+C385&lt;&gt;0,100,0))</f>
        <v>-60.073605046020617</v>
      </c>
      <c r="E385" s="69">
        <v>12961937.5843734</v>
      </c>
      <c r="F385" s="69">
        <v>16645963.5432491</v>
      </c>
      <c r="G385" s="104">
        <f t="shared" ref="G385:G386" si="22">IFERROR(((E385/F385)-1)*100,IF(E385+F385&lt;&gt;0,100,0))</f>
        <v>-22.131647406916166</v>
      </c>
    </row>
    <row r="386" spans="1:7" s="66" customFormat="1" x14ac:dyDescent="0.2">
      <c r="A386" s="82" t="s">
        <v>104</v>
      </c>
      <c r="B386" s="70">
        <v>0</v>
      </c>
      <c r="C386" s="69">
        <v>114.99354</v>
      </c>
      <c r="D386" s="104">
        <f t="shared" si="21"/>
        <v>-100</v>
      </c>
      <c r="E386" s="69">
        <v>57064.333572000003</v>
      </c>
      <c r="F386" s="69">
        <v>184.77167</v>
      </c>
      <c r="G386" s="104">
        <f t="shared" si="22"/>
        <v>30783.702881507757</v>
      </c>
    </row>
    <row r="387" spans="1:7" s="66" customFormat="1" x14ac:dyDescent="0.2">
      <c r="A387" s="82" t="s">
        <v>101</v>
      </c>
      <c r="B387" s="70">
        <v>1184383.8920799999</v>
      </c>
      <c r="C387" s="69">
        <v>590238.12106000003</v>
      </c>
      <c r="D387" s="104">
        <f t="shared" si="19"/>
        <v>100.66204635393289</v>
      </c>
      <c r="E387" s="69">
        <v>29589611.326469</v>
      </c>
      <c r="F387" s="69">
        <v>27376096.593343001</v>
      </c>
      <c r="G387" s="104">
        <f t="shared" si="20"/>
        <v>8.0855746748945023</v>
      </c>
    </row>
    <row r="388" spans="1:7" s="66" customFormat="1" x14ac:dyDescent="0.2">
      <c r="A388" s="82" t="s">
        <v>108</v>
      </c>
      <c r="B388" s="70">
        <v>3639.3006970000001</v>
      </c>
      <c r="C388" s="69">
        <v>9210.0635619999994</v>
      </c>
      <c r="D388" s="104">
        <f t="shared" si="19"/>
        <v>-60.485607156768495</v>
      </c>
      <c r="E388" s="69">
        <v>550182.88059900003</v>
      </c>
      <c r="F388" s="69">
        <v>555602.64642400004</v>
      </c>
      <c r="G388" s="104">
        <f t="shared" si="20"/>
        <v>-0.97547516374930643</v>
      </c>
    </row>
    <row r="389" spans="1:7" s="66" customFormat="1" x14ac:dyDescent="0.2">
      <c r="A389" s="85" t="s">
        <v>34</v>
      </c>
      <c r="B389" s="86">
        <f>SUM(B381:B388)</f>
        <v>134395439.85615522</v>
      </c>
      <c r="C389" s="86">
        <f>SUM(C381:C388)</f>
        <v>158966718.92613241</v>
      </c>
      <c r="D389" s="104">
        <f t="shared" si="19"/>
        <v>-15.456869988865286</v>
      </c>
      <c r="E389" s="86">
        <f>SUM(E381:E388)</f>
        <v>3928110277.6763492</v>
      </c>
      <c r="F389" s="86">
        <f>SUM(F381:F388)</f>
        <v>3907693422.8089085</v>
      </c>
      <c r="G389" s="104">
        <f t="shared" si="20"/>
        <v>0.52247842034558456</v>
      </c>
    </row>
    <row r="390" spans="1:7" s="66" customFormat="1" x14ac:dyDescent="0.2">
      <c r="A390" s="82"/>
      <c r="B390" s="82"/>
      <c r="C390" s="82"/>
      <c r="D390" s="83"/>
      <c r="E390" s="83"/>
      <c r="F390" s="83"/>
      <c r="G390" s="83"/>
    </row>
    <row r="391" spans="1:7" s="66" customFormat="1" x14ac:dyDescent="0.2">
      <c r="A391" s="85" t="s">
        <v>35</v>
      </c>
      <c r="B391" s="85"/>
      <c r="C391" s="85"/>
      <c r="D391" s="84"/>
      <c r="E391" s="84"/>
      <c r="F391" s="84"/>
      <c r="G391" s="84"/>
    </row>
    <row r="392" spans="1:7" s="66" customFormat="1" x14ac:dyDescent="0.2">
      <c r="A392" s="82" t="s">
        <v>107</v>
      </c>
      <c r="B392" s="67">
        <v>0</v>
      </c>
      <c r="C392" s="81">
        <v>0</v>
      </c>
      <c r="D392" s="104">
        <f t="shared" ref="D392:D398" si="23">IFERROR(((B392/C392)-1)*100,IF(B392+C392&lt;&gt;0,100,0))</f>
        <v>0</v>
      </c>
      <c r="E392" s="69">
        <v>0</v>
      </c>
      <c r="F392" s="81">
        <v>0</v>
      </c>
      <c r="G392" s="104">
        <f t="shared" ref="G392:G398" si="24">IFERROR(((E392/F392)-1)*100,IF(E392+F392&lt;&gt;0,100,0))</f>
        <v>0</v>
      </c>
    </row>
    <row r="393" spans="1:7" s="66" customFormat="1" x14ac:dyDescent="0.2">
      <c r="A393" s="82" t="s">
        <v>78</v>
      </c>
      <c r="B393" s="70">
        <v>998361.04639000003</v>
      </c>
      <c r="C393" s="69">
        <v>459036.11800000002</v>
      </c>
      <c r="D393" s="104">
        <f t="shared" si="23"/>
        <v>117.49073923416198</v>
      </c>
      <c r="E393" s="69">
        <v>21262524.14511</v>
      </c>
      <c r="F393" s="69">
        <v>24254820.953480002</v>
      </c>
      <c r="G393" s="104">
        <f t="shared" si="24"/>
        <v>-12.336915675894433</v>
      </c>
    </row>
    <row r="394" spans="1:7" s="66" customFormat="1" x14ac:dyDescent="0.2">
      <c r="A394" s="82" t="s">
        <v>102</v>
      </c>
      <c r="B394" s="70">
        <v>309096.66418999998</v>
      </c>
      <c r="C394" s="69">
        <v>266402.99716000003</v>
      </c>
      <c r="D394" s="104">
        <f t="shared" si="23"/>
        <v>16.025970985738724</v>
      </c>
      <c r="E394" s="69">
        <v>4326334.8011999996</v>
      </c>
      <c r="F394" s="69">
        <v>4413718.83763</v>
      </c>
      <c r="G394" s="104">
        <f t="shared" si="24"/>
        <v>-1.9798278876531739</v>
      </c>
    </row>
    <row r="395" spans="1:7" s="66" customFormat="1" x14ac:dyDescent="0.2">
      <c r="A395" s="82" t="s">
        <v>103</v>
      </c>
      <c r="B395" s="70">
        <v>0</v>
      </c>
      <c r="C395" s="69">
        <v>0</v>
      </c>
      <c r="D395" s="104">
        <f t="shared" si="23"/>
        <v>0</v>
      </c>
      <c r="E395" s="69">
        <v>0</v>
      </c>
      <c r="F395" s="69">
        <v>0</v>
      </c>
      <c r="G395" s="104">
        <f t="shared" si="24"/>
        <v>0</v>
      </c>
    </row>
    <row r="396" spans="1:7" s="66" customFormat="1" x14ac:dyDescent="0.2">
      <c r="A396" s="82" t="s">
        <v>109</v>
      </c>
      <c r="B396" s="67">
        <v>0</v>
      </c>
      <c r="C396" s="81">
        <v>0</v>
      </c>
      <c r="D396" s="104">
        <f t="shared" si="23"/>
        <v>0</v>
      </c>
      <c r="E396" s="81">
        <v>0</v>
      </c>
      <c r="F396" s="81">
        <v>0</v>
      </c>
      <c r="G396" s="104">
        <f t="shared" si="24"/>
        <v>0</v>
      </c>
    </row>
    <row r="397" spans="1:7" s="66" customFormat="1" x14ac:dyDescent="0.2">
      <c r="A397" s="82" t="s">
        <v>101</v>
      </c>
      <c r="B397" s="70">
        <v>8039.7483000000002</v>
      </c>
      <c r="C397" s="69">
        <v>32045.899959999999</v>
      </c>
      <c r="D397" s="104">
        <f t="shared" si="23"/>
        <v>-74.911772457520968</v>
      </c>
      <c r="E397" s="69">
        <v>594588.42095000006</v>
      </c>
      <c r="F397" s="69">
        <v>848094.45236999996</v>
      </c>
      <c r="G397" s="104">
        <f t="shared" si="24"/>
        <v>-29.891249814401842</v>
      </c>
    </row>
    <row r="398" spans="1:7" s="66" customFormat="1" x14ac:dyDescent="0.2">
      <c r="A398" s="85" t="s">
        <v>34</v>
      </c>
      <c r="B398" s="86">
        <f>SUM(B392:B397)</f>
        <v>1315497.45888</v>
      </c>
      <c r="C398" s="86">
        <f>SUM(C392:C397)</f>
        <v>757485.01512</v>
      </c>
      <c r="D398" s="104">
        <f t="shared" si="23"/>
        <v>73.666466348723787</v>
      </c>
      <c r="E398" s="86">
        <f>SUM(E392:E397)</f>
        <v>26183447.367259998</v>
      </c>
      <c r="F398" s="86">
        <f>SUM(F392:F397)</f>
        <v>29516634.243480001</v>
      </c>
      <c r="G398" s="104">
        <f t="shared" si="24"/>
        <v>-11.292570991410644</v>
      </c>
    </row>
    <row r="399" spans="1:7" x14ac:dyDescent="0.2">
      <c r="A399" s="30" t="s">
        <v>97</v>
      </c>
      <c r="B399" s="47"/>
      <c r="C399" s="47"/>
      <c r="D399" s="52"/>
      <c r="E399" s="52"/>
      <c r="F399" s="52"/>
      <c r="G399" s="52"/>
    </row>
    <row r="400" spans="1:7" s="66" customFormat="1" x14ac:dyDescent="0.2">
      <c r="A400" s="85" t="s">
        <v>33</v>
      </c>
      <c r="B400" s="67"/>
      <c r="C400" s="81"/>
      <c r="D400" s="68"/>
      <c r="E400" s="81"/>
      <c r="F400" s="81"/>
      <c r="G400" s="68"/>
    </row>
    <row r="401" spans="1:7" s="66" customFormat="1" x14ac:dyDescent="0.2">
      <c r="A401" s="82" t="s">
        <v>107</v>
      </c>
      <c r="B401" s="70">
        <v>0</v>
      </c>
      <c r="C401" s="69">
        <v>0</v>
      </c>
      <c r="D401" s="104">
        <f t="shared" ref="D401:D409" si="25">IFERROR(((B401/C401)-1)*100,IF(B401+C401&lt;&gt;0,100,0))</f>
        <v>0</v>
      </c>
      <c r="E401" s="81"/>
      <c r="F401" s="81"/>
      <c r="G401" s="68"/>
    </row>
    <row r="402" spans="1:7" s="66" customFormat="1" x14ac:dyDescent="0.2">
      <c r="A402" s="82" t="s">
        <v>99</v>
      </c>
      <c r="B402" s="70">
        <v>639354</v>
      </c>
      <c r="C402" s="69">
        <v>930377</v>
      </c>
      <c r="D402" s="104">
        <f t="shared" si="25"/>
        <v>-31.280115480068837</v>
      </c>
      <c r="E402" s="81"/>
      <c r="F402" s="81"/>
      <c r="G402" s="68"/>
    </row>
    <row r="403" spans="1:7" s="66" customFormat="1" x14ac:dyDescent="0.2">
      <c r="A403" s="82" t="s">
        <v>100</v>
      </c>
      <c r="B403" s="70">
        <v>703798</v>
      </c>
      <c r="C403" s="69">
        <v>1408943</v>
      </c>
      <c r="D403" s="104">
        <f t="shared" si="25"/>
        <v>-50.047801791839696</v>
      </c>
      <c r="E403" s="81"/>
      <c r="F403" s="81"/>
      <c r="G403" s="68"/>
    </row>
    <row r="404" spans="1:7" s="66" customFormat="1" x14ac:dyDescent="0.2">
      <c r="A404" s="82" t="s">
        <v>98</v>
      </c>
      <c r="B404" s="70">
        <v>449451</v>
      </c>
      <c r="C404" s="69">
        <v>975082</v>
      </c>
      <c r="D404" s="104">
        <f t="shared" si="25"/>
        <v>-53.906338133613389</v>
      </c>
      <c r="E404" s="81"/>
      <c r="F404" s="81"/>
      <c r="G404" s="68"/>
    </row>
    <row r="405" spans="1:7" s="66" customFormat="1" x14ac:dyDescent="0.2">
      <c r="A405" s="82" t="s">
        <v>103</v>
      </c>
      <c r="B405" s="70">
        <v>1557457</v>
      </c>
      <c r="C405" s="69">
        <v>12131274</v>
      </c>
      <c r="D405" s="104">
        <f t="shared" ref="D405:D406" si="26">IFERROR(((B405/C405)-1)*100,IF(B405+C405&lt;&gt;0,100,0))</f>
        <v>-87.161636939368449</v>
      </c>
      <c r="E405" s="81"/>
      <c r="F405" s="81"/>
      <c r="G405" s="68"/>
    </row>
    <row r="406" spans="1:7" s="66" customFormat="1" x14ac:dyDescent="0.2">
      <c r="A406" s="82" t="s">
        <v>104</v>
      </c>
      <c r="B406" s="70">
        <v>1489946</v>
      </c>
      <c r="C406" s="69">
        <v>11630226</v>
      </c>
      <c r="D406" s="104">
        <f t="shared" si="26"/>
        <v>-87.18901937073278</v>
      </c>
      <c r="E406" s="81"/>
      <c r="F406" s="81"/>
      <c r="G406" s="68"/>
    </row>
    <row r="407" spans="1:7" s="66" customFormat="1" x14ac:dyDescent="0.2">
      <c r="A407" s="82" t="s">
        <v>101</v>
      </c>
      <c r="B407" s="70">
        <v>143250</v>
      </c>
      <c r="C407" s="69">
        <v>302039</v>
      </c>
      <c r="D407" s="104">
        <f t="shared" si="25"/>
        <v>-52.57234992832052</v>
      </c>
      <c r="E407" s="81"/>
      <c r="F407" s="81"/>
      <c r="G407" s="68"/>
    </row>
    <row r="408" spans="1:7" s="66" customFormat="1" x14ac:dyDescent="0.2">
      <c r="A408" s="82" t="s">
        <v>108</v>
      </c>
      <c r="B408" s="70">
        <v>1502146</v>
      </c>
      <c r="C408" s="69">
        <v>1896939</v>
      </c>
      <c r="D408" s="104">
        <f t="shared" si="25"/>
        <v>-20.812108349293258</v>
      </c>
      <c r="E408" s="81"/>
      <c r="F408" s="81"/>
      <c r="G408" s="68"/>
    </row>
    <row r="409" spans="1:7" s="66" customFormat="1" x14ac:dyDescent="0.2">
      <c r="A409" s="85" t="s">
        <v>34</v>
      </c>
      <c r="B409" s="86">
        <f>SUM(B401:B408)</f>
        <v>6485402</v>
      </c>
      <c r="C409" s="86">
        <f>SUM(C401:C408)</f>
        <v>29274880</v>
      </c>
      <c r="D409" s="104">
        <f t="shared" si="25"/>
        <v>-77.846529174500461</v>
      </c>
      <c r="E409" s="86"/>
      <c r="F409" s="86"/>
      <c r="G409" s="68"/>
    </row>
    <row r="410" spans="1:7" s="66" customFormat="1" x14ac:dyDescent="0.2">
      <c r="A410" s="82"/>
      <c r="B410" s="82"/>
      <c r="C410" s="82"/>
      <c r="D410" s="83"/>
      <c r="E410" s="83"/>
      <c r="F410" s="83"/>
      <c r="G410" s="83"/>
    </row>
    <row r="411" spans="1:7" s="66" customFormat="1" x14ac:dyDescent="0.2">
      <c r="A411" s="85" t="s">
        <v>35</v>
      </c>
      <c r="B411" s="85"/>
      <c r="C411" s="85"/>
      <c r="D411" s="84"/>
      <c r="E411" s="84"/>
      <c r="F411" s="84"/>
      <c r="G411" s="84"/>
    </row>
    <row r="412" spans="1:7" s="66" customFormat="1" x14ac:dyDescent="0.2">
      <c r="A412" s="82" t="s">
        <v>107</v>
      </c>
      <c r="B412" s="67">
        <v>0</v>
      </c>
      <c r="C412" s="81">
        <v>0</v>
      </c>
      <c r="D412" s="104">
        <f t="shared" ref="D412:D418" si="27">IFERROR(((B412/C412)-1)*100,IF(B412+C412&lt;&gt;0,100,0))</f>
        <v>0</v>
      </c>
      <c r="E412" s="81"/>
      <c r="F412" s="81"/>
      <c r="G412" s="68"/>
    </row>
    <row r="413" spans="1:7" s="66" customFormat="1" x14ac:dyDescent="0.2">
      <c r="A413" s="82" t="s">
        <v>78</v>
      </c>
      <c r="B413" s="70">
        <v>1076627</v>
      </c>
      <c r="C413" s="69">
        <v>1190296</v>
      </c>
      <c r="D413" s="104">
        <f t="shared" si="27"/>
        <v>-9.5496414337274071</v>
      </c>
      <c r="E413" s="81"/>
      <c r="F413" s="81"/>
      <c r="G413" s="68"/>
    </row>
    <row r="414" spans="1:7" s="66" customFormat="1" x14ac:dyDescent="0.2">
      <c r="A414" s="82" t="s">
        <v>102</v>
      </c>
      <c r="B414" s="70">
        <v>1674853</v>
      </c>
      <c r="C414" s="69">
        <v>2867556</v>
      </c>
      <c r="D414" s="104">
        <f t="shared" si="27"/>
        <v>-41.593015097176831</v>
      </c>
      <c r="E414" s="81"/>
      <c r="F414" s="81"/>
      <c r="G414" s="68"/>
    </row>
    <row r="415" spans="1:7" s="66" customFormat="1" x14ac:dyDescent="0.2">
      <c r="A415" s="82" t="s">
        <v>103</v>
      </c>
      <c r="B415" s="70">
        <v>0</v>
      </c>
      <c r="C415" s="69">
        <v>0</v>
      </c>
      <c r="D415" s="104">
        <f t="shared" si="27"/>
        <v>0</v>
      </c>
      <c r="E415" s="81"/>
      <c r="F415" s="81"/>
      <c r="G415" s="68"/>
    </row>
    <row r="416" spans="1:7" s="66" customFormat="1" x14ac:dyDescent="0.2">
      <c r="A416" s="82" t="s">
        <v>109</v>
      </c>
      <c r="B416" s="67">
        <v>0</v>
      </c>
      <c r="C416" s="81">
        <v>0</v>
      </c>
      <c r="D416" s="104">
        <f t="shared" si="27"/>
        <v>0</v>
      </c>
      <c r="E416" s="81"/>
      <c r="F416" s="81"/>
      <c r="G416" s="68"/>
    </row>
    <row r="417" spans="1:7" s="66" customFormat="1" x14ac:dyDescent="0.2">
      <c r="A417" s="82" t="s">
        <v>101</v>
      </c>
      <c r="B417" s="70">
        <v>138972</v>
      </c>
      <c r="C417" s="69">
        <v>286235</v>
      </c>
      <c r="D417" s="104">
        <f t="shared" si="27"/>
        <v>-51.448285499676835</v>
      </c>
      <c r="E417" s="81"/>
      <c r="F417" s="81"/>
      <c r="G417" s="68"/>
    </row>
    <row r="418" spans="1:7" s="66" customFormat="1" x14ac:dyDescent="0.2">
      <c r="A418" s="85" t="s">
        <v>34</v>
      </c>
      <c r="B418" s="86">
        <f>SUM(B412:B417)</f>
        <v>2890452</v>
      </c>
      <c r="C418" s="86">
        <f>SUM(C412:C417)</f>
        <v>4344087</v>
      </c>
      <c r="D418" s="104">
        <f t="shared" si="27"/>
        <v>-33.462382314166362</v>
      </c>
      <c r="E418" s="86"/>
      <c r="F418" s="86"/>
      <c r="G418" s="68"/>
    </row>
    <row r="419" spans="1:7" s="66" customFormat="1" ht="15.75" x14ac:dyDescent="0.25">
      <c r="A419" s="103"/>
      <c r="B419" s="103"/>
      <c r="C419" s="103"/>
      <c r="D419" s="103"/>
      <c r="E419" s="103"/>
      <c r="F419" s="103"/>
      <c r="G419" s="103"/>
    </row>
    <row r="420" spans="1:7" ht="15.75" x14ac:dyDescent="0.25">
      <c r="A420" s="121" t="s">
        <v>60</v>
      </c>
      <c r="B420" s="121"/>
      <c r="C420" s="121"/>
      <c r="D420" s="121"/>
      <c r="E420" s="121"/>
      <c r="F420" s="121"/>
      <c r="G420" s="121"/>
    </row>
    <row r="421" spans="1:7" ht="15.75" x14ac:dyDescent="0.25">
      <c r="A421" s="93"/>
      <c r="B421" s="93"/>
      <c r="C421" s="93"/>
      <c r="D421" s="93"/>
      <c r="E421" s="93"/>
      <c r="F421" s="93"/>
      <c r="G421" s="93"/>
    </row>
    <row r="422" spans="1:7" x14ac:dyDescent="0.2">
      <c r="A422" s="52"/>
      <c r="B422" s="52" t="s">
        <v>0</v>
      </c>
      <c r="C422" s="52" t="s">
        <v>0</v>
      </c>
      <c r="D422" s="52" t="s">
        <v>1</v>
      </c>
      <c r="E422" s="52" t="s">
        <v>2</v>
      </c>
      <c r="F422" s="52" t="s">
        <v>2</v>
      </c>
      <c r="G422" s="52" t="s">
        <v>1</v>
      </c>
    </row>
    <row r="423" spans="1:7" x14ac:dyDescent="0.2">
      <c r="A423" s="52"/>
      <c r="B423" s="52" t="s">
        <v>3</v>
      </c>
      <c r="C423" s="52" t="s">
        <v>3</v>
      </c>
      <c r="D423" s="52" t="s">
        <v>4</v>
      </c>
      <c r="E423" s="52" t="s">
        <v>5</v>
      </c>
      <c r="F423" s="52" t="s">
        <v>5</v>
      </c>
      <c r="G423" s="52" t="s">
        <v>6</v>
      </c>
    </row>
    <row r="424" spans="1:7" x14ac:dyDescent="0.2">
      <c r="A424" s="30" t="s">
        <v>31</v>
      </c>
      <c r="B424" s="47" t="s">
        <v>112</v>
      </c>
      <c r="C424" s="47" t="s">
        <v>113</v>
      </c>
      <c r="D424" s="52" t="s">
        <v>0</v>
      </c>
      <c r="E424" s="131">
        <v>2018</v>
      </c>
      <c r="F424" s="131">
        <v>2017</v>
      </c>
      <c r="G424" s="52" t="s">
        <v>7</v>
      </c>
    </row>
    <row r="425" spans="1:7" x14ac:dyDescent="0.2">
      <c r="A425" s="108" t="s">
        <v>33</v>
      </c>
      <c r="B425" s="110"/>
      <c r="C425" s="110"/>
      <c r="D425" s="111"/>
      <c r="E425" s="112"/>
      <c r="F425" s="112"/>
      <c r="G425" s="113"/>
    </row>
    <row r="426" spans="1:7" x14ac:dyDescent="0.2">
      <c r="A426" s="107" t="s">
        <v>31</v>
      </c>
      <c r="B426" s="118">
        <v>6877</v>
      </c>
      <c r="C426" s="119">
        <v>5308</v>
      </c>
      <c r="D426" s="117">
        <f>IFERROR(((B426/C426)-1)*100,IF(B426+C426&lt;&gt;0,100,0))</f>
        <v>29.559155990957041</v>
      </c>
      <c r="E426" s="119">
        <v>281094</v>
      </c>
      <c r="F426" s="119">
        <v>245688</v>
      </c>
      <c r="G426" s="117">
        <f>IFERROR(((E426/F426)-1)*100,IF(E426+F426&lt;&gt;0,100,0))</f>
        <v>14.410960242258476</v>
      </c>
    </row>
    <row r="427" spans="1:7" x14ac:dyDescent="0.2">
      <c r="A427" s="107" t="s">
        <v>32</v>
      </c>
      <c r="B427" s="118">
        <v>57609</v>
      </c>
      <c r="C427" s="119">
        <v>45108</v>
      </c>
      <c r="D427" s="117">
        <f t="shared" ref="D427:D429" si="28">IFERROR(((B427/C427)-1)*100,IF(B427+C427&lt;&gt;0,100,0))</f>
        <v>27.71348762968875</v>
      </c>
      <c r="E427" s="119">
        <v>2145151</v>
      </c>
      <c r="F427" s="119">
        <v>1959990</v>
      </c>
      <c r="G427" s="117">
        <f>IFERROR(((E427/F427)-1)*100,IF(E427+F427&lt;&gt;0,100,0))</f>
        <v>9.4470379950918115</v>
      </c>
    </row>
    <row r="428" spans="1:7" x14ac:dyDescent="0.2">
      <c r="A428" s="107" t="s">
        <v>96</v>
      </c>
      <c r="B428" s="118">
        <v>12595960</v>
      </c>
      <c r="C428" s="119">
        <v>8863329</v>
      </c>
      <c r="D428" s="117">
        <f t="shared" si="28"/>
        <v>42.113194714988026</v>
      </c>
      <c r="E428" s="119">
        <v>452865243</v>
      </c>
      <c r="F428" s="119">
        <v>409837221</v>
      </c>
      <c r="G428" s="117">
        <f>IFERROR(((E428/F428)-1)*100,IF(E428+F428&lt;&gt;0,100,0))</f>
        <v>10.498807769341179</v>
      </c>
    </row>
    <row r="429" spans="1:7" x14ac:dyDescent="0.2">
      <c r="A429" s="107" t="s">
        <v>97</v>
      </c>
      <c r="B429" s="118">
        <v>155821</v>
      </c>
      <c r="C429" s="119">
        <v>134500</v>
      </c>
      <c r="D429" s="117">
        <f t="shared" si="28"/>
        <v>15.852044609665427</v>
      </c>
      <c r="E429" s="106"/>
      <c r="F429" s="106"/>
      <c r="G429" s="117"/>
    </row>
    <row r="430" spans="1:7" x14ac:dyDescent="0.2">
      <c r="A430" s="107"/>
      <c r="B430" s="105"/>
      <c r="C430" s="105"/>
      <c r="D430" s="114"/>
      <c r="E430" s="109"/>
      <c r="F430" s="115"/>
      <c r="G430" s="114"/>
    </row>
    <row r="431" spans="1:7" x14ac:dyDescent="0.2">
      <c r="A431" s="108" t="s">
        <v>35</v>
      </c>
      <c r="B431" s="110"/>
      <c r="C431" s="110"/>
      <c r="D431" s="116"/>
      <c r="E431" s="116"/>
      <c r="F431" s="116"/>
      <c r="G431" s="116"/>
    </row>
    <row r="432" spans="1:7" x14ac:dyDescent="0.2">
      <c r="A432" s="107" t="s">
        <v>31</v>
      </c>
      <c r="B432" s="118">
        <v>604</v>
      </c>
      <c r="C432" s="119">
        <v>529</v>
      </c>
      <c r="D432" s="117">
        <f t="shared" ref="D432:D435" si="29">IFERROR(((B432/C432)-1)*100,IF(B432+C432&lt;&gt;0,100,0))</f>
        <v>14.177693761814748</v>
      </c>
      <c r="E432" s="119">
        <v>21051</v>
      </c>
      <c r="F432" s="119">
        <v>20360</v>
      </c>
      <c r="G432" s="117">
        <f t="shared" ref="G432" si="30">IFERROR(((E432/F432)-1)*100,IF(E432+F432&lt;&gt;0,100,0))</f>
        <v>3.3939096267190605</v>
      </c>
    </row>
    <row r="433" spans="1:7" x14ac:dyDescent="0.2">
      <c r="A433" s="107" t="s">
        <v>32</v>
      </c>
      <c r="B433" s="118">
        <v>8601</v>
      </c>
      <c r="C433" s="119">
        <v>8355</v>
      </c>
      <c r="D433" s="117">
        <f t="shared" si="29"/>
        <v>2.9443447037702075</v>
      </c>
      <c r="E433" s="119">
        <v>224350</v>
      </c>
      <c r="F433" s="119">
        <v>205087</v>
      </c>
      <c r="G433" s="117">
        <f t="shared" ref="G433" si="31">IFERROR(((E433/F433)-1)*100,IF(E433+F433&lt;&gt;0,100,0))</f>
        <v>9.3925992383720125</v>
      </c>
    </row>
    <row r="434" spans="1:7" x14ac:dyDescent="0.2">
      <c r="A434" s="107" t="s">
        <v>96</v>
      </c>
      <c r="B434" s="118">
        <v>119914</v>
      </c>
      <c r="C434" s="119">
        <v>65641</v>
      </c>
      <c r="D434" s="117">
        <f t="shared" si="29"/>
        <v>82.681555734982709</v>
      </c>
      <c r="E434" s="119">
        <v>1898886</v>
      </c>
      <c r="F434" s="119">
        <v>2375429</v>
      </c>
      <c r="G434" s="117">
        <f t="shared" ref="G434" si="32">IFERROR(((E434/F434)-1)*100,IF(E434+F434&lt;&gt;0,100,0))</f>
        <v>-20.061344708682093</v>
      </c>
    </row>
    <row r="435" spans="1:7" x14ac:dyDescent="0.2">
      <c r="A435" s="107" t="s">
        <v>97</v>
      </c>
      <c r="B435" s="118">
        <v>64470</v>
      </c>
      <c r="C435" s="119">
        <v>51423</v>
      </c>
      <c r="D435" s="117">
        <f t="shared" si="29"/>
        <v>25.371915290823168</v>
      </c>
      <c r="E435" s="106"/>
      <c r="F435" s="106"/>
      <c r="G435" s="117"/>
    </row>
    <row r="436" spans="1:7" x14ac:dyDescent="0.2">
      <c r="A436" s="100"/>
      <c r="B436" s="100"/>
      <c r="C436" s="100"/>
      <c r="D436" s="100"/>
      <c r="E436" s="100"/>
      <c r="F436" s="100"/>
      <c r="G436" s="100"/>
    </row>
    <row r="437" spans="1:7" x14ac:dyDescent="0.2">
      <c r="A437" s="101" t="s">
        <v>44</v>
      </c>
      <c r="B437" s="100"/>
      <c r="C437" s="100"/>
      <c r="D437" s="100"/>
      <c r="E437" s="100"/>
      <c r="F437" s="100"/>
      <c r="G437" s="100"/>
    </row>
    <row r="438" spans="1:7" x14ac:dyDescent="0.2">
      <c r="A438" s="101" t="s">
        <v>61</v>
      </c>
      <c r="B438" s="101"/>
      <c r="C438" s="101"/>
      <c r="D438" s="101"/>
      <c r="E438" s="101"/>
      <c r="F438" s="101"/>
      <c r="G438" s="101"/>
    </row>
    <row r="439" spans="1:7" ht="27" customHeight="1" x14ac:dyDescent="0.2">
      <c r="A439" s="120" t="s">
        <v>89</v>
      </c>
      <c r="B439" s="120"/>
      <c r="C439" s="120"/>
      <c r="D439" s="120"/>
      <c r="E439" s="120"/>
      <c r="F439" s="120"/>
      <c r="G439" s="120"/>
    </row>
    <row r="440" spans="1:7" x14ac:dyDescent="0.2">
      <c r="A440" s="102"/>
      <c r="B440" s="102"/>
      <c r="C440" s="102"/>
      <c r="D440" s="102"/>
      <c r="E440" s="102"/>
      <c r="F440" s="102"/>
      <c r="G440" s="102"/>
    </row>
    <row r="441" spans="1:7" x14ac:dyDescent="0.2">
      <c r="A441" s="101" t="s">
        <v>62</v>
      </c>
      <c r="B441" s="101"/>
      <c r="C441" s="101"/>
      <c r="D441" s="101"/>
      <c r="E441" s="101"/>
      <c r="F441" s="101"/>
      <c r="G441" s="101"/>
    </row>
    <row r="442" spans="1:7" x14ac:dyDescent="0.2">
      <c r="A442" s="102" t="s">
        <v>90</v>
      </c>
      <c r="B442" s="102"/>
      <c r="C442" s="102"/>
      <c r="D442" s="102"/>
      <c r="E442" s="102"/>
      <c r="F442" s="102"/>
      <c r="G442" s="102"/>
    </row>
    <row r="443" spans="1:7" x14ac:dyDescent="0.2">
      <c r="A443" s="102"/>
      <c r="B443" s="102"/>
      <c r="C443" s="102"/>
      <c r="D443" s="102"/>
      <c r="E443" s="102"/>
      <c r="F443" s="102"/>
      <c r="G443" s="102"/>
    </row>
    <row r="444" spans="1:7" x14ac:dyDescent="0.2">
      <c r="A444" s="102" t="s">
        <v>84</v>
      </c>
      <c r="B444" s="102"/>
      <c r="C444" s="102"/>
      <c r="D444" s="102"/>
      <c r="E444" s="102"/>
      <c r="F444" s="102"/>
      <c r="G444" s="102"/>
    </row>
    <row r="445" spans="1:7" x14ac:dyDescent="0.2">
      <c r="A445" s="102" t="s">
        <v>85</v>
      </c>
      <c r="B445" s="102"/>
      <c r="C445" s="102"/>
      <c r="D445" s="102"/>
      <c r="E445" s="102"/>
      <c r="F445" s="102"/>
      <c r="G445" s="102"/>
    </row>
    <row r="446" spans="1:7" x14ac:dyDescent="0.2">
      <c r="A446" s="102" t="s">
        <v>86</v>
      </c>
      <c r="B446" s="102"/>
      <c r="C446" s="102"/>
      <c r="D446" s="102"/>
      <c r="E446" s="102"/>
      <c r="F446" s="102"/>
      <c r="G446" s="102"/>
    </row>
    <row r="447" spans="1:7" x14ac:dyDescent="0.2">
      <c r="A447" s="36"/>
      <c r="B447" s="36"/>
      <c r="C447" s="35"/>
      <c r="D447" s="35"/>
      <c r="E447" s="35"/>
      <c r="F447" s="35"/>
      <c r="G447" s="35"/>
    </row>
  </sheetData>
  <mergeCells count="13">
    <mergeCell ref="A2:G2"/>
    <mergeCell ref="A3:G3"/>
    <mergeCell ref="A6:G6"/>
    <mergeCell ref="A27:G27"/>
    <mergeCell ref="A91:G91"/>
    <mergeCell ref="A63:G63"/>
    <mergeCell ref="A61:G61"/>
    <mergeCell ref="A58:G58"/>
    <mergeCell ref="A439:G439"/>
    <mergeCell ref="A420:G420"/>
    <mergeCell ref="A113:G113"/>
    <mergeCell ref="A162:G162"/>
    <mergeCell ref="A335:G335"/>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49" max="16383" man="1"/>
    <brk id="334" max="6" man="1"/>
    <brk id="419"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2018-09-17T06:00:00+00:00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C21CAD1C-74CA-417D-BA03-843C804C9DA7}"/>
</file>

<file path=customXml/itemProps2.xml><?xml version="1.0" encoding="utf-8"?>
<ds:datastoreItem xmlns:ds="http://schemas.openxmlformats.org/officeDocument/2006/customXml" ds:itemID="{D5264ED2-D8B1-4B34-BC3A-FC0BDAA28F58}"/>
</file>

<file path=customXml/itemProps3.xml><?xml version="1.0" encoding="utf-8"?>
<ds:datastoreItem xmlns:ds="http://schemas.openxmlformats.org/officeDocument/2006/customXml" ds:itemID="{B2288271-74B7-4752-9062-446EDD9851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2018-09-17T06:26:09Z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