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Sheet1!$A$1:$G$451</definedName>
  </definedNames>
  <calcPr calcId="144525"/>
</workbook>
</file>

<file path=xl/calcChain.xml><?xml version="1.0" encoding="utf-8"?>
<calcChain xmlns="http://schemas.openxmlformats.org/spreadsheetml/2006/main">
  <c r="C337" i="1" l="1"/>
  <c r="B337" i="1"/>
  <c r="D336" i="1"/>
  <c r="D335" i="1"/>
  <c r="D334" i="1"/>
  <c r="D333" i="1"/>
  <c r="D332" i="1"/>
  <c r="D331" i="1"/>
  <c r="D330" i="1"/>
  <c r="D329" i="1"/>
  <c r="D328" i="1"/>
  <c r="D327" i="1"/>
  <c r="D326" i="1"/>
  <c r="D325" i="1"/>
  <c r="D324" i="1"/>
  <c r="F294" i="1"/>
  <c r="E294" i="1"/>
  <c r="C294" i="1"/>
  <c r="B294" i="1"/>
  <c r="G293" i="1"/>
  <c r="D293" i="1"/>
  <c r="G292" i="1"/>
  <c r="D292" i="1"/>
  <c r="G291" i="1"/>
  <c r="D291" i="1"/>
  <c r="G290" i="1"/>
  <c r="D290" i="1"/>
  <c r="G289" i="1"/>
  <c r="D289" i="1"/>
  <c r="G288" i="1"/>
  <c r="D288" i="1"/>
  <c r="G287" i="1"/>
  <c r="D287" i="1"/>
  <c r="G286" i="1"/>
  <c r="D286" i="1"/>
  <c r="G285" i="1"/>
  <c r="D285" i="1"/>
  <c r="G284" i="1"/>
  <c r="D284" i="1"/>
  <c r="G283" i="1"/>
  <c r="D283" i="1"/>
  <c r="G282" i="1"/>
  <c r="D282" i="1"/>
  <c r="G281" i="1"/>
  <c r="D281" i="1"/>
  <c r="F251" i="1"/>
  <c r="E251" i="1"/>
  <c r="C251" i="1"/>
  <c r="B251" i="1"/>
  <c r="G250" i="1"/>
  <c r="D250" i="1"/>
  <c r="G249" i="1"/>
  <c r="D249" i="1"/>
  <c r="G248" i="1"/>
  <c r="D248" i="1"/>
  <c r="G247" i="1"/>
  <c r="D247" i="1"/>
  <c r="G246" i="1"/>
  <c r="D246" i="1"/>
  <c r="G245" i="1"/>
  <c r="D245" i="1"/>
  <c r="G244" i="1"/>
  <c r="D244" i="1"/>
  <c r="G243" i="1"/>
  <c r="D243" i="1"/>
  <c r="G242" i="1"/>
  <c r="D242" i="1"/>
  <c r="G241" i="1"/>
  <c r="D241" i="1"/>
  <c r="G240" i="1"/>
  <c r="D240" i="1"/>
  <c r="G239" i="1"/>
  <c r="D239" i="1"/>
  <c r="G238" i="1"/>
  <c r="D238" i="1"/>
  <c r="F208" i="1"/>
  <c r="E208" i="1"/>
  <c r="C208" i="1"/>
  <c r="B208" i="1"/>
  <c r="G207" i="1"/>
  <c r="D207" i="1"/>
  <c r="G206" i="1"/>
  <c r="D206" i="1"/>
  <c r="G205" i="1"/>
  <c r="D205" i="1"/>
  <c r="G204" i="1"/>
  <c r="D204" i="1"/>
  <c r="G203" i="1"/>
  <c r="D203" i="1"/>
  <c r="G202" i="1"/>
  <c r="D202" i="1"/>
  <c r="G201" i="1"/>
  <c r="D201" i="1"/>
  <c r="G200" i="1"/>
  <c r="D200" i="1"/>
  <c r="G199" i="1"/>
  <c r="D199" i="1"/>
  <c r="G198" i="1"/>
  <c r="D198" i="1"/>
  <c r="G197" i="1"/>
  <c r="D197" i="1"/>
  <c r="G196" i="1"/>
  <c r="D196" i="1"/>
  <c r="G195" i="1"/>
  <c r="D195" i="1"/>
  <c r="C321" i="1"/>
  <c r="B321" i="1"/>
  <c r="D320" i="1"/>
  <c r="D319" i="1"/>
  <c r="D318" i="1"/>
  <c r="D317" i="1"/>
  <c r="D316" i="1"/>
  <c r="D315" i="1"/>
  <c r="D314" i="1"/>
  <c r="D313" i="1"/>
  <c r="D312" i="1"/>
  <c r="D311" i="1"/>
  <c r="D310" i="1"/>
  <c r="D309" i="1"/>
  <c r="D308" i="1"/>
  <c r="D307" i="1"/>
  <c r="D306" i="1"/>
  <c r="D305" i="1"/>
  <c r="D304" i="1"/>
  <c r="D303" i="1"/>
  <c r="D302" i="1"/>
  <c r="D301" i="1"/>
  <c r="D300" i="1"/>
  <c r="D299" i="1"/>
  <c r="D298" i="1"/>
  <c r="D297" i="1"/>
  <c r="F278" i="1"/>
  <c r="E278" i="1"/>
  <c r="C278" i="1"/>
  <c r="B278" i="1"/>
  <c r="G277" i="1"/>
  <c r="D277" i="1"/>
  <c r="G276" i="1"/>
  <c r="D276" i="1"/>
  <c r="G275" i="1"/>
  <c r="D275" i="1"/>
  <c r="G274" i="1"/>
  <c r="D274" i="1"/>
  <c r="G273" i="1"/>
  <c r="D273" i="1"/>
  <c r="G272" i="1"/>
  <c r="D272" i="1"/>
  <c r="G271" i="1"/>
  <c r="D271" i="1"/>
  <c r="G270" i="1"/>
  <c r="D270" i="1"/>
  <c r="G269" i="1"/>
  <c r="D269" i="1"/>
  <c r="G268" i="1"/>
  <c r="D268" i="1"/>
  <c r="G267" i="1"/>
  <c r="D267" i="1"/>
  <c r="G266" i="1"/>
  <c r="D266" i="1"/>
  <c r="G265" i="1"/>
  <c r="D265" i="1"/>
  <c r="G264" i="1"/>
  <c r="D264" i="1"/>
  <c r="G263" i="1"/>
  <c r="D263" i="1"/>
  <c r="G262" i="1"/>
  <c r="D262" i="1"/>
  <c r="G261" i="1"/>
  <c r="D261" i="1"/>
  <c r="G260" i="1"/>
  <c r="D260" i="1"/>
  <c r="G259" i="1"/>
  <c r="D259" i="1"/>
  <c r="G258" i="1"/>
  <c r="D258" i="1"/>
  <c r="G257" i="1"/>
  <c r="D257" i="1"/>
  <c r="G256" i="1"/>
  <c r="D256" i="1"/>
  <c r="G255" i="1"/>
  <c r="D255" i="1"/>
  <c r="G254" i="1"/>
  <c r="D254" i="1"/>
  <c r="F235" i="1"/>
  <c r="E235" i="1"/>
  <c r="C235" i="1"/>
  <c r="B235" i="1"/>
  <c r="G234" i="1"/>
  <c r="D234" i="1"/>
  <c r="G233" i="1"/>
  <c r="D233" i="1"/>
  <c r="G232" i="1"/>
  <c r="D232" i="1"/>
  <c r="G231" i="1"/>
  <c r="D231" i="1"/>
  <c r="G230" i="1"/>
  <c r="D230" i="1"/>
  <c r="G229" i="1"/>
  <c r="D229" i="1"/>
  <c r="G228" i="1"/>
  <c r="D228" i="1"/>
  <c r="G227" i="1"/>
  <c r="D227" i="1"/>
  <c r="G226" i="1"/>
  <c r="D226" i="1"/>
  <c r="G225" i="1"/>
  <c r="D225" i="1"/>
  <c r="G224" i="1"/>
  <c r="D224" i="1"/>
  <c r="G223" i="1"/>
  <c r="D223" i="1"/>
  <c r="G222" i="1"/>
  <c r="D222" i="1"/>
  <c r="G221" i="1"/>
  <c r="D221" i="1"/>
  <c r="G220" i="1"/>
  <c r="D220" i="1"/>
  <c r="G219" i="1"/>
  <c r="D219" i="1"/>
  <c r="G218" i="1"/>
  <c r="D218" i="1"/>
  <c r="G217" i="1"/>
  <c r="D217" i="1"/>
  <c r="G216" i="1"/>
  <c r="D216" i="1"/>
  <c r="G215" i="1"/>
  <c r="D215" i="1"/>
  <c r="G214" i="1"/>
  <c r="D214" i="1"/>
  <c r="G213" i="1"/>
  <c r="D213" i="1"/>
  <c r="G212" i="1"/>
  <c r="D212" i="1"/>
  <c r="G211" i="1"/>
  <c r="D211" i="1"/>
  <c r="F192" i="1"/>
  <c r="E192" i="1"/>
  <c r="C192" i="1"/>
  <c r="B192" i="1"/>
  <c r="G191" i="1"/>
  <c r="D191" i="1"/>
  <c r="G190" i="1"/>
  <c r="D190" i="1"/>
  <c r="G189" i="1"/>
  <c r="D189" i="1"/>
  <c r="G188" i="1"/>
  <c r="D188" i="1"/>
  <c r="G187" i="1"/>
  <c r="D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436" i="1" l="1"/>
  <c r="G437" i="1"/>
  <c r="G438" i="1"/>
  <c r="D439" i="1"/>
  <c r="D438" i="1"/>
  <c r="D437" i="1"/>
  <c r="D436" i="1"/>
  <c r="G432" i="1"/>
  <c r="G431" i="1"/>
  <c r="G430" i="1"/>
  <c r="D431" i="1"/>
  <c r="D432" i="1"/>
  <c r="D433" i="1"/>
  <c r="D430" i="1"/>
  <c r="D419" i="1"/>
  <c r="D418" i="1"/>
  <c r="G399" i="1"/>
  <c r="D399" i="1"/>
  <c r="G398" i="1"/>
  <c r="D398" i="1"/>
  <c r="G379" i="1"/>
  <c r="D379" i="1"/>
  <c r="G378" i="1"/>
  <c r="D378" i="1"/>
  <c r="G360" i="1"/>
  <c r="D360" i="1"/>
  <c r="G356" i="1"/>
  <c r="D356" i="1"/>
  <c r="D410" i="1"/>
  <c r="D409" i="1"/>
  <c r="G390" i="1"/>
  <c r="D390" i="1"/>
  <c r="G389" i="1"/>
  <c r="D389" i="1"/>
  <c r="G370" i="1"/>
  <c r="D370" i="1"/>
  <c r="G369" i="1"/>
  <c r="D369" i="1"/>
  <c r="G351" i="1"/>
  <c r="D351" i="1"/>
  <c r="F353" i="1"/>
  <c r="E353" i="1"/>
  <c r="C353" i="1"/>
  <c r="B353" i="1"/>
  <c r="G345" i="1"/>
  <c r="D345" i="1"/>
  <c r="F127" i="1" l="1"/>
  <c r="E127" i="1"/>
  <c r="C127" i="1"/>
  <c r="B127" i="1"/>
  <c r="B138" i="1"/>
  <c r="C138" i="1"/>
  <c r="E138" i="1"/>
  <c r="F138" i="1"/>
  <c r="E149" i="1"/>
  <c r="F149" i="1"/>
  <c r="C149" i="1"/>
  <c r="B149" i="1"/>
  <c r="C160" i="1"/>
  <c r="B160" i="1"/>
  <c r="C422" i="1"/>
  <c r="B422" i="1"/>
  <c r="C413" i="1"/>
  <c r="B413" i="1"/>
  <c r="B402" i="1"/>
  <c r="C402" i="1"/>
  <c r="E402" i="1"/>
  <c r="F402" i="1"/>
  <c r="F393" i="1"/>
  <c r="E393" i="1"/>
  <c r="C393" i="1"/>
  <c r="B393" i="1"/>
  <c r="F382" i="1"/>
  <c r="E382" i="1"/>
  <c r="C382" i="1"/>
  <c r="B382" i="1"/>
  <c r="F373" i="1"/>
  <c r="E373" i="1"/>
  <c r="C373" i="1"/>
  <c r="B373" i="1"/>
  <c r="F362" i="1"/>
  <c r="E362" i="1"/>
  <c r="C362" i="1"/>
  <c r="B362" i="1"/>
  <c r="G401" i="1"/>
  <c r="G400" i="1"/>
  <c r="G397" i="1"/>
  <c r="G396" i="1"/>
  <c r="G392" i="1"/>
  <c r="G391" i="1"/>
  <c r="G388" i="1"/>
  <c r="G387" i="1"/>
  <c r="G386" i="1"/>
  <c r="G385" i="1"/>
  <c r="G381" i="1"/>
  <c r="G380" i="1"/>
  <c r="G377" i="1"/>
  <c r="G376" i="1"/>
  <c r="G372" i="1"/>
  <c r="G371" i="1"/>
  <c r="G368" i="1"/>
  <c r="G367" i="1"/>
  <c r="G366" i="1"/>
  <c r="G365" i="1"/>
  <c r="G361" i="1"/>
  <c r="G359" i="1"/>
  <c r="G358" i="1"/>
  <c r="G357" i="1"/>
  <c r="G353" i="1"/>
  <c r="G352" i="1"/>
  <c r="G350" i="1"/>
  <c r="G349" i="1"/>
  <c r="G348" i="1"/>
  <c r="G347" i="1"/>
  <c r="G346"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421" i="1"/>
  <c r="D420" i="1"/>
  <c r="D417" i="1"/>
  <c r="D416" i="1"/>
  <c r="D412" i="1"/>
  <c r="D411" i="1"/>
  <c r="D408" i="1"/>
  <c r="D407" i="1"/>
  <c r="D406" i="1"/>
  <c r="D405" i="1"/>
  <c r="D400" i="1"/>
  <c r="D380" i="1"/>
  <c r="D391" i="1"/>
  <c r="D388" i="1"/>
  <c r="D371" i="1"/>
  <c r="D368" i="1"/>
  <c r="D401" i="1"/>
  <c r="D397" i="1"/>
  <c r="D396" i="1"/>
  <c r="D392" i="1"/>
  <c r="D387" i="1"/>
  <c r="D386" i="1"/>
  <c r="D385" i="1"/>
  <c r="D381" i="1"/>
  <c r="D377" i="1"/>
  <c r="D376" i="1"/>
  <c r="D372" i="1"/>
  <c r="D367" i="1"/>
  <c r="D366" i="1"/>
  <c r="D365" i="1"/>
  <c r="D350" i="1"/>
  <c r="D357" i="1"/>
  <c r="D358" i="1"/>
  <c r="D359" i="1"/>
  <c r="D361" i="1"/>
  <c r="D352" i="1"/>
  <c r="D349" i="1"/>
  <c r="D348" i="1"/>
  <c r="D347" i="1"/>
  <c r="D346"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402" i="1"/>
  <c r="G77" i="1"/>
  <c r="G71" i="1"/>
  <c r="D77" i="1"/>
  <c r="G373" i="1"/>
  <c r="G393" i="1"/>
  <c r="G138" i="1"/>
  <c r="G382" i="1"/>
  <c r="D88" i="1"/>
  <c r="G122" i="1"/>
  <c r="G133" i="1"/>
  <c r="G192" i="1"/>
  <c r="G208" i="1"/>
  <c r="G235" i="1"/>
  <c r="G251" i="1"/>
  <c r="G278" i="1"/>
  <c r="G294" i="1"/>
  <c r="G87" i="1"/>
  <c r="G86" i="1"/>
  <c r="G83" i="1"/>
  <c r="G144" i="1"/>
  <c r="D83" i="1"/>
  <c r="D71" i="1"/>
  <c r="D86" i="1"/>
  <c r="E89" i="1"/>
  <c r="G89" i="1" s="1"/>
  <c r="G127" i="1"/>
  <c r="G362" i="1"/>
  <c r="D87" i="1"/>
  <c r="D89" i="1"/>
  <c r="D337" i="1"/>
  <c r="D422" i="1"/>
  <c r="D413" i="1"/>
  <c r="D160" i="1"/>
  <c r="D402" i="1"/>
  <c r="D393" i="1"/>
  <c r="D373" i="1"/>
  <c r="D122" i="1"/>
  <c r="D149" i="1"/>
  <c r="D155" i="1"/>
  <c r="D208" i="1"/>
  <c r="D235" i="1"/>
  <c r="D251" i="1"/>
  <c r="D278" i="1"/>
  <c r="D294" i="1"/>
  <c r="D321" i="1"/>
  <c r="D362" i="1"/>
  <c r="D127" i="1"/>
  <c r="D133" i="1"/>
  <c r="D144" i="1"/>
  <c r="D192" i="1"/>
  <c r="D353" i="1"/>
  <c r="D382" i="1"/>
  <c r="D138" i="1"/>
</calcChain>
</file>

<file path=xl/sharedStrings.xml><?xml version="1.0" encoding="utf-8"?>
<sst xmlns="http://schemas.openxmlformats.org/spreadsheetml/2006/main" count="544" uniqueCount="143">
  <si>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</si>
  <si>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</si>
  <si>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</si>
  <si>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</si>
  <si>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</si>
  <si>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</si>
  <si>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</si>
  <si>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</si>
  <si>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</si>
  <si>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</si>
  <si>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</si>
  <si>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</si>
  <si>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</si>
  <si>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</si>
  <si>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</si>
  <si>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</si>
  <si>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</si>
  <si>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</si>
  <si>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</si>
  <si>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</si>
  <si>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</si>
  <si>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</si>
  <si>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</si>
  <si>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</si>
  <si>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</si>
  <si>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</si>
  <si>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</si>
  <si>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</si>
  <si>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</si>
  <si>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</si>
  <si>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</si>
  <si>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</si>
  <si>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</si>
  <si>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</si>
  <si>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</si>
  <si>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</si>
  <si>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</si>
  <si>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</si>
  <si>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</si>
  <si>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</si>
  <si>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</si>
  <si>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</si>
  <si>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</si>
  <si>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</si>
  <si>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</si>
  <si>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</si>
  <si>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</si>
  <si>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</si>
  <si>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</si>
  <si>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</si>
  <si>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</si>
  <si>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</si>
  <si>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</si>
  <si>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</si>
  <si>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</si>
  <si>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</si>
  <si>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</si>
  <si>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</si>
  <si>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</si>
  <si>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</si>
  <si>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</si>
  <si>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</si>
  <si>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</si>
  <si>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</si>
  <si>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</si>
  <si>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</si>
  <si>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</si>
  <si>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</si>
  <si>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</si>
  <si>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</si>
  <si>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</si>
  <si>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</si>
  <si>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EQUITY DERIVATIVES MARKET</t>
  </si>
  <si>
    <t>Bond Futures</t>
  </si>
  <si>
    <t>INTEREST RATE DERIVATIVES MARKET</t>
  </si>
  <si>
    <t>Bond Index Futures</t>
  </si>
  <si>
    <t>CURRENCY DERIVATIVES MARKET</t>
  </si>
  <si>
    <t>Bond Options</t>
  </si>
  <si>
    <t>Index</t>
  </si>
  <si>
    <t xml:space="preserve">Central Order Book and Reported Trades </t>
  </si>
  <si>
    <t>Reported Trades</t>
  </si>
  <si>
    <t xml:space="preserve"> </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</si>
  <si>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</si>
  <si>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</si>
  <si>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</si>
  <si>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</si>
  <si>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</si>
  <si>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</si>
  <si>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</si>
  <si>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</si>
  <si>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</si>
  <si>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</si>
  <si>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</si>
  <si>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</si>
  <si>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</si>
  <si>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</si>
  <si>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</si>
  <si>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</si>
  <si>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Dividend Futures</t>
  </si>
  <si>
    <t>Index Futures</t>
  </si>
  <si>
    <t>Singel-Stock Futures</t>
  </si>
  <si>
    <t>Can-Do Futures</t>
  </si>
  <si>
    <t>Single-Stock</t>
  </si>
  <si>
    <t>International Derivatives</t>
  </si>
  <si>
    <t>International Dividends</t>
  </si>
  <si>
    <t>Avg. Trade Size</t>
  </si>
  <si>
    <t>% Repo</t>
  </si>
  <si>
    <t>African Derivatives</t>
  </si>
  <si>
    <t>Exchange Traded CFD</t>
  </si>
  <si>
    <t>International Derivatives Dividends</t>
  </si>
  <si>
    <t>Weekly Statistics</t>
  </si>
  <si>
    <t>Week ended 9 November 2018</t>
  </si>
  <si>
    <t>09.11.2018</t>
  </si>
  <si>
    <t>10.11.2017</t>
  </si>
  <si>
    <t>Andyday Cr/r Cnh</t>
  </si>
  <si>
    <t>Any Day Expiry Daad Aud</t>
  </si>
  <si>
    <t>Any Day Expiry Daeu Eur</t>
  </si>
  <si>
    <t>Any Day Expiry Dagb Gbp</t>
  </si>
  <si>
    <t>Any Day Expiry Danz Nzd</t>
  </si>
  <si>
    <t>Any Day Expiry Daus Usd</t>
  </si>
  <si>
    <t>Aud</t>
  </si>
  <si>
    <t>Cad</t>
  </si>
  <si>
    <t>Chf</t>
  </si>
  <si>
    <t>Cnh</t>
  </si>
  <si>
    <t>Dkk</t>
  </si>
  <si>
    <t>Eur</t>
  </si>
  <si>
    <t>Gbp</t>
  </si>
  <si>
    <t>Gbp / Usd</t>
  </si>
  <si>
    <t>Hkd</t>
  </si>
  <si>
    <t>Jpy</t>
  </si>
  <si>
    <t>Kes</t>
  </si>
  <si>
    <t>Nok</t>
  </si>
  <si>
    <t>Nzd</t>
  </si>
  <si>
    <t>Rand/jpy</t>
  </si>
  <si>
    <t>Sgd</t>
  </si>
  <si>
    <t>Try</t>
  </si>
  <si>
    <t>Usd</t>
  </si>
  <si>
    <t>Usd / Eur</t>
  </si>
  <si>
    <t xml:space="preserve">Anyday Jyza </t>
  </si>
  <si>
    <t>Knock Out Barrier Option Usd</t>
  </si>
  <si>
    <t>Knock-in Barrier Option Usd</t>
  </si>
  <si>
    <t xml:space="preserve">Out Of Currency Option Zar/jpy </t>
  </si>
  <si>
    <t xml:space="preserve">Vanilla Call And Knock-in Barrier Option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</si>
</sst>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4"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2"/>
      <color indexed="23"/>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4" fillId="0" borderId="0" applyFont="0" applyFill="0" applyBorder="0" applyAlignment="0" applyProtection="0"/>
    <xf numFmtId="164" fontId="3"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6"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xf numFmtId="164" fontId="3" fillId="0" borderId="0" applyFont="0" applyFill="0" applyBorder="0" applyAlignment="0" applyProtection="0"/>
    <xf numFmtId="164" fontId="29" fillId="0" borderId="0" applyFont="0" applyFill="0" applyBorder="0" applyAlignment="0" applyProtection="0">
      <alignment wrapText="1"/>
    </xf>
    <xf numFmtId="164" fontId="5" fillId="0" borderId="0" applyFont="0" applyFill="0" applyBorder="0" applyAlignment="0" applyProtection="0">
      <alignment wrapText="1"/>
    </xf>
    <xf numFmtId="164" fontId="35" fillId="0" borderId="0" applyFont="0" applyFill="0" applyBorder="0" applyAlignment="0" applyProtection="0"/>
    <xf numFmtId="164" fontId="34" fillId="0" borderId="0" applyFont="0" applyFill="0" applyBorder="0" applyAlignment="0" applyProtection="0"/>
    <xf numFmtId="164" fontId="3" fillId="0" borderId="0" applyFont="0" applyFill="0" applyBorder="0" applyAlignment="0" applyProtection="0"/>
    <xf numFmtId="164" fontId="31"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alignment wrapText="1"/>
    </xf>
    <xf numFmtId="164" fontId="5" fillId="0" borderId="0" applyFont="0" applyFill="0" applyBorder="0" applyAlignment="0" applyProtection="0">
      <alignment wrapText="1"/>
    </xf>
    <xf numFmtId="164" fontId="3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9"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64" fontId="48" fillId="0" borderId="0" applyFont="0" applyFill="0" applyBorder="0" applyAlignment="0" applyProtection="0"/>
    <xf numFmtId="164" fontId="35" fillId="0" borderId="0" applyFont="0" applyFill="0" applyBorder="0" applyAlignment="0" applyProtection="0"/>
    <xf numFmtId="164" fontId="46"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alignment wrapText="1"/>
    </xf>
    <xf numFmtId="164" fontId="5" fillId="0" borderId="0" applyFont="0" applyFill="0" applyBorder="0" applyAlignment="0" applyProtection="0">
      <alignment wrapText="1"/>
    </xf>
    <xf numFmtId="164" fontId="5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5" fillId="0" borderId="0" applyFont="0" applyFill="0" applyBorder="0" applyAlignment="0" applyProtection="0"/>
    <xf numFmtId="164" fontId="35"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2" fillId="0" borderId="0"/>
    <xf numFmtId="0" fontId="62" fillId="0" borderId="0"/>
    <xf numFmtId="0" fontId="25" fillId="0" borderId="0">
      <alignment wrapText="1"/>
    </xf>
    <xf numFmtId="0" fontId="5" fillId="0" borderId="0">
      <alignment wrapText="1"/>
    </xf>
    <xf numFmtId="0" fontId="27" fillId="0" borderId="0"/>
    <xf numFmtId="0" fontId="5" fillId="0" borderId="0"/>
    <xf numFmtId="0" fontId="29" fillId="0" borderId="0">
      <alignment wrapText="1"/>
    </xf>
    <xf numFmtId="0" fontId="5" fillId="0" borderId="0">
      <alignment wrapText="1"/>
    </xf>
    <xf numFmtId="0" fontId="30" fillId="0" borderId="0"/>
    <xf numFmtId="0" fontId="5" fillId="0" borderId="0"/>
    <xf numFmtId="0" fontId="31" fillId="0" borderId="0">
      <alignment wrapText="1"/>
    </xf>
    <xf numFmtId="0" fontId="5" fillId="0" borderId="0">
      <alignment wrapText="1"/>
    </xf>
    <xf numFmtId="0" fontId="32" fillId="0" borderId="0"/>
    <xf numFmtId="0" fontId="5" fillId="0" borderId="0"/>
    <xf numFmtId="0" fontId="33" fillId="0" borderId="0">
      <alignment wrapText="1"/>
    </xf>
    <xf numFmtId="0" fontId="5" fillId="0" borderId="0">
      <alignment wrapText="1"/>
    </xf>
    <xf numFmtId="0" fontId="36" fillId="0" borderId="0"/>
    <xf numFmtId="0" fontId="5" fillId="0" borderId="0"/>
    <xf numFmtId="0" fontId="37" fillId="0" borderId="0">
      <alignment wrapText="1"/>
    </xf>
    <xf numFmtId="0" fontId="5" fillId="0" borderId="0">
      <alignment wrapText="1"/>
    </xf>
    <xf numFmtId="0" fontId="41" fillId="0" borderId="0"/>
    <xf numFmtId="0" fontId="5" fillId="0" borderId="0"/>
    <xf numFmtId="0" fontId="42" fillId="0" borderId="0"/>
    <xf numFmtId="0" fontId="5" fillId="0" borderId="0"/>
    <xf numFmtId="0" fontId="43" fillId="0" borderId="0"/>
    <xf numFmtId="0" fontId="5" fillId="0" borderId="0"/>
    <xf numFmtId="0" fontId="45" fillId="0" borderId="0"/>
    <xf numFmtId="0" fontId="5" fillId="0" borderId="0"/>
    <xf numFmtId="0" fontId="46" fillId="0" borderId="0">
      <alignment wrapText="1"/>
    </xf>
    <xf numFmtId="0" fontId="5" fillId="0" borderId="0">
      <alignment wrapText="1"/>
    </xf>
    <xf numFmtId="0" fontId="50" fillId="0" borderId="0"/>
    <xf numFmtId="0" fontId="5" fillId="0" borderId="0"/>
    <xf numFmtId="0" fontId="51" fillId="0" borderId="0">
      <alignment wrapText="1"/>
    </xf>
    <xf numFmtId="0" fontId="5" fillId="0" borderId="0">
      <alignment wrapText="1"/>
    </xf>
    <xf numFmtId="0" fontId="62"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7" fillId="0" borderId="0">
      <alignment wrapText="1"/>
    </xf>
    <xf numFmtId="0" fontId="5" fillId="0" borderId="0">
      <alignment wrapText="1"/>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59"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0" fillId="0" borderId="0">
      <alignment wrapText="1"/>
    </xf>
    <xf numFmtId="0" fontId="5" fillId="0" borderId="0">
      <alignment wrapText="1"/>
    </xf>
    <xf numFmtId="0" fontId="61"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2" fillId="0" borderId="0" applyFont="0" applyFill="0" applyBorder="0" applyAlignment="0" applyProtection="0"/>
    <xf numFmtId="164" fontId="63"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4"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40">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2" fillId="2" borderId="0" xfId="0" applyFont="1" applyFill="1" applyBorder="1"/>
    <xf numFmtId="0" fontId="6" fillId="2" borderId="0" xfId="2566" applyFont="1" applyFill="1" applyBorder="1" applyAlignment="1">
      <alignment horizontal="center"/>
    </xf>
    <xf numFmtId="167" fontId="62"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9"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4" fillId="2" borderId="0" xfId="0" applyFont="1" applyFill="1" applyBorder="1"/>
    <xf numFmtId="0" fontId="56" fillId="4" borderId="0" xfId="2566" applyFont="1" applyFill="1" applyBorder="1" applyAlignment="1">
      <alignment horizontal="right"/>
    </xf>
    <xf numFmtId="0" fontId="56" fillId="4" borderId="0" xfId="2566" applyFont="1" applyFill="1" applyBorder="1" applyAlignment="1">
      <alignment horizontal="left"/>
    </xf>
    <xf numFmtId="164" fontId="13" fillId="5" borderId="0" xfId="898" applyFont="1" applyFill="1" applyBorder="1"/>
    <xf numFmtId="0" fontId="19" fillId="2" borderId="0" xfId="0" applyFont="1" applyFill="1" applyBorder="1"/>
    <xf numFmtId="0" fontId="0" fillId="2" borderId="0" xfId="0" applyFill="1" applyBorder="1"/>
    <xf numFmtId="0" fontId="0" fillId="2" borderId="0" xfId="0" applyFont="1" applyFill="1" applyBorder="1"/>
    <xf numFmtId="0" fontId="24" fillId="2" borderId="0" xfId="0" applyFont="1" applyFill="1" applyBorder="1"/>
    <xf numFmtId="0" fontId="23" fillId="2" borderId="0" xfId="0" applyFont="1" applyFill="1" applyBorder="1"/>
    <xf numFmtId="0" fontId="7" fillId="2" borderId="0" xfId="2566" applyFont="1" applyFill="1" applyBorder="1" applyAlignment="1">
      <alignment horizontal="right"/>
    </xf>
    <xf numFmtId="0" fontId="21"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6" fillId="4" borderId="0" xfId="2566" quotePrefix="1" applyFont="1" applyFill="1" applyBorder="1" applyAlignment="1">
      <alignment horizontal="right"/>
    </xf>
    <xf numFmtId="164" fontId="13" fillId="2" borderId="0" xfId="898" applyFont="1" applyFill="1" applyBorder="1"/>
    <xf numFmtId="0" fontId="56" fillId="4" borderId="0" xfId="2566" applyFont="1" applyFill="1" applyBorder="1" applyAlignment="1">
      <alignment horizontal="right"/>
    </xf>
    <xf numFmtId="164" fontId="13" fillId="2" borderId="0" xfId="898" applyFont="1" applyFill="1" applyBorder="1"/>
    <xf numFmtId="0" fontId="56" fillId="4" borderId="0" xfId="2566" applyFont="1" applyFill="1" applyBorder="1"/>
    <xf numFmtId="0" fontId="56" fillId="4" borderId="0" xfId="2566" applyFont="1" applyFill="1" applyBorder="1" applyAlignment="1">
      <alignment horizontal="right"/>
    </xf>
    <xf numFmtId="165" fontId="5" fillId="2" borderId="0" xfId="4" applyNumberFormat="1" applyFont="1" applyFill="1" applyBorder="1" applyAlignment="1">
      <alignment horizontal="right"/>
    </xf>
    <xf numFmtId="167" fontId="65" fillId="0" borderId="0" xfId="0" applyNumberFormat="1" applyFont="1" applyBorder="1"/>
    <xf numFmtId="0" fontId="20" fillId="2" borderId="0" xfId="2595" applyFont="1" applyFill="1" applyBorder="1" applyAlignment="1">
      <alignment horizontal="center"/>
    </xf>
    <xf numFmtId="0" fontId="14" fillId="2" borderId="0" xfId="2566" applyFont="1" applyFill="1" applyBorder="1"/>
    <xf numFmtId="2" fontId="23" fillId="2" borderId="0" xfId="2566" applyNumberFormat="1" applyFont="1" applyFill="1" applyBorder="1" applyAlignment="1">
      <alignment horizontal="center"/>
    </xf>
    <xf numFmtId="164" fontId="23"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3"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2" fillId="2" borderId="0" xfId="0" applyFont="1" applyFill="1" applyBorder="1"/>
    <xf numFmtId="0" fontId="0" fillId="2" borderId="0" xfId="0" applyFill="1" applyBorder="1"/>
    <xf numFmtId="166" fontId="13" fillId="3" borderId="0" xfId="898" applyNumberFormat="1" applyFont="1" applyFill="1" applyBorder="1" applyAlignment="1"/>
    <xf numFmtId="165" fontId="66"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6" fillId="3" borderId="0" xfId="898" applyNumberFormat="1" applyFont="1" applyFill="1" applyBorder="1" applyAlignment="1">
      <alignment horizontal="left"/>
    </xf>
    <xf numFmtId="166" fontId="66"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70"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13" fillId="3" borderId="0" xfId="4" applyNumberFormat="1" applyFont="1" applyFill="1" applyBorder="1"/>
    <xf numFmtId="165" fontId="66" fillId="3" borderId="0" xfId="4" applyNumberFormat="1" applyFont="1" applyFill="1" applyBorder="1"/>
    <xf numFmtId="0" fontId="66" fillId="3" borderId="0" xfId="2566" applyFont="1" applyFill="1" applyBorder="1"/>
    <xf numFmtId="165" fontId="66" fillId="3" borderId="0" xfId="4" applyNumberFormat="1" applyFont="1" applyFill="1" applyBorder="1" applyAlignment="1">
      <alignment horizontal="right"/>
    </xf>
    <xf numFmtId="0" fontId="72" fillId="2" borderId="0" xfId="2589" applyFont="1" applyFill="1" applyBorder="1"/>
    <xf numFmtId="164" fontId="13" fillId="3" borderId="0" xfId="4" applyFont="1" applyFill="1" applyBorder="1" applyAlignment="1">
      <alignment horizontal="right"/>
    </xf>
    <xf numFmtId="164" fontId="66"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0" fontId="73" fillId="2" borderId="0" xfId="0" applyFont="1" applyFill="1" applyBorder="1"/>
    <xf numFmtId="0" fontId="70" fillId="2" borderId="0" xfId="0" applyFont="1" applyFill="1" applyBorder="1"/>
    <xf numFmtId="0" fontId="14" fillId="2" borderId="0" xfId="0" applyFont="1" applyFill="1" applyBorder="1"/>
    <xf numFmtId="0" fontId="6" fillId="2" borderId="0" xfId="2595" applyFont="1" applyFill="1" applyBorder="1" applyAlignment="1">
      <alignment horizontal="center"/>
    </xf>
    <xf numFmtId="164" fontId="66"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6" fillId="3" borderId="0" xfId="2566" applyFont="1" applyFill="1" applyBorder="1"/>
    <xf numFmtId="164" fontId="13" fillId="3" borderId="0" xfId="4" applyFont="1" applyFill="1" applyBorder="1" applyAlignment="1">
      <alignment horizontal="right"/>
    </xf>
    <xf numFmtId="164" fontId="66" fillId="3" borderId="0" xfId="4" applyFont="1" applyFill="1" applyBorder="1" applyAlignment="1"/>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6"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0" fontId="67" fillId="2" borderId="0" xfId="2566" applyFont="1" applyFill="1" applyBorder="1" applyAlignment="1">
      <alignment horizontal="right"/>
    </xf>
    <xf numFmtId="0" fontId="68" fillId="2" borderId="0" xfId="2566" applyFont="1" applyFill="1" applyBorder="1" applyAlignment="1">
      <alignment horizontal="right"/>
    </xf>
    <xf numFmtId="0" fontId="6" fillId="2" borderId="0" xfId="2566" applyFont="1" applyFill="1" applyBorder="1" applyAlignment="1">
      <alignment horizontal="center"/>
    </xf>
    <xf numFmtId="0" fontId="69"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1" fontId="56"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xf numFmtId="171" fontId="66" fillId="3" borderId="0" xfId="4" applyNumberFormat="1" applyFont="1" applyFill="1" applyBorder="1" applyAlignment="1"/>
    <xf numFmtId="169" fontId="66"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51"/>
  <sheetViews>
    <sheetView tabSelected="1" topLeftCell="A293" zoomScaleNormal="100" zoomScalePageLayoutView="70" workbookViewId="0">
      <selection activeCell="F276" sqref="F27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22" t="s">
        <v>110</v>
      </c>
      <c r="B2" s="122"/>
      <c r="C2" s="122"/>
      <c r="D2" s="122"/>
      <c r="E2" s="122"/>
      <c r="F2" s="122"/>
      <c r="G2" s="122"/>
    </row>
    <row r="3" spans="1:7" ht="15" x14ac:dyDescent="0.2">
      <c r="A3" s="123" t="s">
        <v>111</v>
      </c>
      <c r="B3" s="123"/>
      <c r="C3" s="123"/>
      <c r="D3" s="123"/>
      <c r="E3" s="123"/>
      <c r="F3" s="123"/>
      <c r="G3" s="123"/>
    </row>
    <row r="4" spans="1:7" x14ac:dyDescent="0.2">
      <c r="B4" s="20"/>
      <c r="C4" s="20"/>
      <c r="D4" s="20"/>
      <c r="E4" s="20"/>
      <c r="G4" s="19"/>
    </row>
    <row r="5" spans="1:7" x14ac:dyDescent="0.2">
      <c r="A5" s="20"/>
      <c r="B5" s="18"/>
      <c r="C5" s="18"/>
      <c r="D5" s="18"/>
      <c r="E5" s="20"/>
      <c r="F5" s="20"/>
      <c r="G5" s="20"/>
    </row>
    <row r="6" spans="1:7" ht="15.75" x14ac:dyDescent="0.25">
      <c r="A6" s="124" t="s">
        <v>69</v>
      </c>
      <c r="B6" s="124"/>
      <c r="C6" s="124"/>
      <c r="D6" s="124"/>
      <c r="E6" s="124"/>
      <c r="F6" s="124"/>
      <c r="G6" s="124"/>
    </row>
    <row r="7" spans="1:7" ht="15.75" x14ac:dyDescent="0.25">
      <c r="A7" s="76"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79</v>
      </c>
      <c r="B10" s="47" t="s">
        <v>112</v>
      </c>
      <c r="C10" s="47" t="s">
        <v>113</v>
      </c>
      <c r="D10" s="29" t="s">
        <v>0</v>
      </c>
      <c r="E10" s="131">
        <v>2018</v>
      </c>
      <c r="F10" s="131">
        <v>2017</v>
      </c>
      <c r="G10" s="29" t="s">
        <v>7</v>
      </c>
    </row>
    <row r="11" spans="1:7" s="16" customFormat="1" ht="12" x14ac:dyDescent="0.2">
      <c r="A11" s="67" t="s">
        <v>8</v>
      </c>
      <c r="B11" s="70">
        <v>1611902</v>
      </c>
      <c r="C11" s="70">
        <v>1075860</v>
      </c>
      <c r="D11" s="104">
        <f>IFERROR(((B11/C11)-1)*100,IF(B11+C11&lt;&gt;0,100,0))</f>
        <v>49.824512483036834</v>
      </c>
      <c r="E11" s="70">
        <v>60355864</v>
      </c>
      <c r="F11" s="70">
        <v>58594675</v>
      </c>
      <c r="G11" s="104">
        <f>IFERROR(((E11/F11)-1)*100,IF(E11+F11&lt;&gt;0,100,0))</f>
        <v>3.0057151097774737</v>
      </c>
    </row>
    <row r="12" spans="1:7" s="16" customFormat="1" ht="12" x14ac:dyDescent="0.2">
      <c r="A12" s="67" t="s">
        <v>9</v>
      </c>
      <c r="B12" s="70">
        <v>1502710.7760000001</v>
      </c>
      <c r="C12" s="70">
        <v>1420211.084</v>
      </c>
      <c r="D12" s="104">
        <f>IFERROR(((B12/C12)-1)*100,IF(B12+C12&lt;&gt;0,100,0))</f>
        <v>5.8089739567192433</v>
      </c>
      <c r="E12" s="70">
        <v>79074864.241999999</v>
      </c>
      <c r="F12" s="70">
        <v>70702604.900000006</v>
      </c>
      <c r="G12" s="104">
        <f>IFERROR(((E12/F12)-1)*100,IF(E12+F12&lt;&gt;0,100,0))</f>
        <v>11.841514685125819</v>
      </c>
    </row>
    <row r="13" spans="1:7" s="16" customFormat="1" ht="12" x14ac:dyDescent="0.2">
      <c r="A13" s="67" t="s">
        <v>10</v>
      </c>
      <c r="B13" s="70">
        <v>101634318.099875</v>
      </c>
      <c r="C13" s="70">
        <v>99397231.505192697</v>
      </c>
      <c r="D13" s="104">
        <f>IFERROR(((B13/C13)-1)*100,IF(B13+C13&lt;&gt;0,100,0))</f>
        <v>2.25065282081367</v>
      </c>
      <c r="E13" s="70">
        <v>4904225081.6549702</v>
      </c>
      <c r="F13" s="70">
        <v>4552394606.9720201</v>
      </c>
      <c r="G13" s="104">
        <f>IFERROR(((E13/F13)-1)*100,IF(E13+F13&lt;&gt;0,100,0))</f>
        <v>7.7284705096548389</v>
      </c>
    </row>
    <row r="14" spans="1:7" s="16" customFormat="1" ht="12" x14ac:dyDescent="0.2">
      <c r="A14" s="15"/>
      <c r="B14" s="48"/>
      <c r="C14" s="50"/>
      <c r="D14" s="21"/>
      <c r="E14" s="21"/>
      <c r="F14" s="31"/>
      <c r="G14" s="22"/>
    </row>
    <row r="15" spans="1:7" s="16" customFormat="1" ht="12" x14ac:dyDescent="0.2">
      <c r="A15" s="30" t="s">
        <v>80</v>
      </c>
      <c r="B15" s="49"/>
      <c r="C15" s="51"/>
      <c r="D15" s="29"/>
      <c r="E15" s="29"/>
      <c r="F15" s="29"/>
      <c r="G15" s="29"/>
    </row>
    <row r="16" spans="1:7" s="16" customFormat="1" ht="12" x14ac:dyDescent="0.2">
      <c r="A16" s="67" t="s">
        <v>8</v>
      </c>
      <c r="B16" s="70">
        <v>768</v>
      </c>
      <c r="C16" s="70">
        <v>1152</v>
      </c>
      <c r="D16" s="104">
        <f>IFERROR(((B16/C16)-1)*100,IF(B16+C16&lt;&gt;0,100,0))</f>
        <v>-33.333333333333336</v>
      </c>
      <c r="E16" s="70">
        <v>55182</v>
      </c>
      <c r="F16" s="70">
        <v>38240</v>
      </c>
      <c r="G16" s="104">
        <f>IFERROR(((E16/F16)-1)*100,IF(E16+F16&lt;&gt;0,100,0))</f>
        <v>44.304393305439341</v>
      </c>
    </row>
    <row r="17" spans="1:7" s="16" customFormat="1" ht="12" x14ac:dyDescent="0.2">
      <c r="A17" s="67" t="s">
        <v>9</v>
      </c>
      <c r="B17" s="70">
        <v>174967.321</v>
      </c>
      <c r="C17" s="70">
        <v>163230.269</v>
      </c>
      <c r="D17" s="104">
        <f>IFERROR(((B17/C17)-1)*100,IF(B17+C17&lt;&gt;0,100,0))</f>
        <v>7.1904874456832468</v>
      </c>
      <c r="E17" s="70">
        <v>8206252.0070000002</v>
      </c>
      <c r="F17" s="70">
        <v>7950850.9029999999</v>
      </c>
      <c r="G17" s="104">
        <f>IFERROR(((E17/F17)-1)*100,IF(E17+F17&lt;&gt;0,100,0))</f>
        <v>3.2122486903085168</v>
      </c>
    </row>
    <row r="18" spans="1:7" s="16" customFormat="1" ht="12" x14ac:dyDescent="0.2">
      <c r="A18" s="67" t="s">
        <v>10</v>
      </c>
      <c r="B18" s="70">
        <v>5835263.49475592</v>
      </c>
      <c r="C18" s="70">
        <v>6754174.9034627099</v>
      </c>
      <c r="D18" s="104">
        <f>IFERROR(((B18/C18)-1)*100,IF(B18+C18&lt;&gt;0,100,0))</f>
        <v>-13.605087547195216</v>
      </c>
      <c r="E18" s="70">
        <v>321866301.26349199</v>
      </c>
      <c r="F18" s="70">
        <v>348378458.67057699</v>
      </c>
      <c r="G18" s="104">
        <f>IFERROR(((E18/F18)-1)*100,IF(E18+F18&lt;&gt;0,100,0))</f>
        <v>-7.610159798127647</v>
      </c>
    </row>
    <row r="19" spans="1:7" ht="14.25" x14ac:dyDescent="0.2">
      <c r="A19" s="14"/>
      <c r="B19" s="14"/>
      <c r="C19" s="14"/>
      <c r="D19" s="14"/>
      <c r="E19" s="13"/>
      <c r="F19" s="13"/>
      <c r="G19" s="13"/>
    </row>
    <row r="20" spans="1:7" ht="15.75" x14ac:dyDescent="0.25">
      <c r="A20" s="76"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2" t="s">
        <v>112</v>
      </c>
      <c r="C23" s="47" t="s">
        <v>113</v>
      </c>
      <c r="D23" s="29" t="s">
        <v>13</v>
      </c>
      <c r="E23" s="131">
        <v>2018</v>
      </c>
      <c r="F23" s="131">
        <v>2017</v>
      </c>
      <c r="G23" s="29" t="s">
        <v>13</v>
      </c>
    </row>
    <row r="24" spans="1:7" s="16" customFormat="1" ht="12" x14ac:dyDescent="0.2">
      <c r="A24" s="67" t="s">
        <v>14</v>
      </c>
      <c r="B24" s="69">
        <v>20261485.925269999</v>
      </c>
      <c r="C24" s="69">
        <v>19202623.869369999</v>
      </c>
      <c r="D24" s="68">
        <f>B24-C24</f>
        <v>1058862.0559</v>
      </c>
      <c r="E24" s="70">
        <v>959818492.93689001</v>
      </c>
      <c r="F24" s="70">
        <v>784059891.07482004</v>
      </c>
      <c r="G24" s="68">
        <f>E24-F24</f>
        <v>175758601.86206996</v>
      </c>
    </row>
    <row r="25" spans="1:7" s="16" customFormat="1" ht="12" x14ac:dyDescent="0.2">
      <c r="A25" s="71" t="s">
        <v>15</v>
      </c>
      <c r="B25" s="69">
        <v>19378258.41347</v>
      </c>
      <c r="C25" s="69">
        <v>17942010.42588</v>
      </c>
      <c r="D25" s="68">
        <f>B25-C25</f>
        <v>1436247.98759</v>
      </c>
      <c r="E25" s="70">
        <v>978643862.44148004</v>
      </c>
      <c r="F25" s="70">
        <v>862967813.69561005</v>
      </c>
      <c r="G25" s="68">
        <f>E25-F25</f>
        <v>115676048.74586999</v>
      </c>
    </row>
    <row r="26" spans="1:7" s="28" customFormat="1" ht="12" x14ac:dyDescent="0.2">
      <c r="A26" s="72" t="s">
        <v>16</v>
      </c>
      <c r="B26" s="73">
        <f>B24-B25</f>
        <v>883227.51179999858</v>
      </c>
      <c r="C26" s="73">
        <f>C24-C25</f>
        <v>1260613.4434899986</v>
      </c>
      <c r="D26" s="73"/>
      <c r="E26" s="73">
        <f>E24-E25</f>
        <v>-18825369.504590034</v>
      </c>
      <c r="F26" s="73">
        <f>F24-F25</f>
        <v>-78907922.620790005</v>
      </c>
      <c r="G26" s="74"/>
    </row>
    <row r="27" spans="1:7" s="11" customFormat="1" x14ac:dyDescent="0.2">
      <c r="A27" s="125" t="s">
        <v>67</v>
      </c>
      <c r="B27" s="125"/>
      <c r="C27" s="125"/>
      <c r="D27" s="125"/>
      <c r="E27" s="125"/>
      <c r="F27" s="125"/>
      <c r="G27" s="125"/>
    </row>
    <row r="28" spans="1:7" s="11" customFormat="1" x14ac:dyDescent="0.2">
      <c r="A28" s="10"/>
      <c r="B28" s="10"/>
      <c r="C28" s="10"/>
      <c r="D28" s="10"/>
      <c r="E28" s="10"/>
      <c r="F28" s="10"/>
      <c r="G28" s="10"/>
    </row>
    <row r="29" spans="1:7" ht="15.75" x14ac:dyDescent="0.25">
      <c r="A29" s="76"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2" t="s">
        <v>19</v>
      </c>
      <c r="D31" s="29" t="s">
        <v>6</v>
      </c>
      <c r="E31" s="29"/>
      <c r="F31" s="29"/>
      <c r="G31" s="29"/>
    </row>
    <row r="32" spans="1:7" s="25" customFormat="1" ht="12" x14ac:dyDescent="0.2">
      <c r="A32" s="30" t="s">
        <v>41</v>
      </c>
      <c r="B32" s="47" t="s">
        <v>112</v>
      </c>
      <c r="C32" s="47" t="s">
        <v>113</v>
      </c>
      <c r="D32" s="29" t="s">
        <v>7</v>
      </c>
      <c r="E32" s="29"/>
      <c r="F32" s="29" t="s">
        <v>20</v>
      </c>
      <c r="G32" s="29" t="s">
        <v>21</v>
      </c>
    </row>
    <row r="33" spans="1:7" s="16" customFormat="1" ht="12" x14ac:dyDescent="0.2">
      <c r="A33" s="67" t="s">
        <v>22</v>
      </c>
      <c r="B33" s="132">
        <v>53295.347694119999</v>
      </c>
      <c r="C33" s="132">
        <v>59776.117714990003</v>
      </c>
      <c r="D33" s="104">
        <f t="shared" ref="D33:D42" si="0">IFERROR(((B33/C33)-1)*100,IF(B33+C33&lt;&gt;0,100,0))</f>
        <v>-10.841737919096794</v>
      </c>
      <c r="E33" s="67"/>
      <c r="F33" s="132">
        <v>55077.93</v>
      </c>
      <c r="G33" s="132">
        <v>52635.55</v>
      </c>
    </row>
    <row r="34" spans="1:7" s="16" customFormat="1" ht="12" x14ac:dyDescent="0.2">
      <c r="A34" s="67" t="s">
        <v>23</v>
      </c>
      <c r="B34" s="132">
        <v>70419.152225579994</v>
      </c>
      <c r="C34" s="132">
        <v>75276.356599410006</v>
      </c>
      <c r="D34" s="104">
        <f t="shared" si="0"/>
        <v>-6.4524966314165155</v>
      </c>
      <c r="E34" s="67"/>
      <c r="F34" s="132">
        <v>71408.19</v>
      </c>
      <c r="G34" s="132">
        <v>69564.789999999994</v>
      </c>
    </row>
    <row r="35" spans="1:7" s="16" customFormat="1" ht="12" x14ac:dyDescent="0.2">
      <c r="A35" s="67" t="s">
        <v>24</v>
      </c>
      <c r="B35" s="132">
        <v>53705.582140279999</v>
      </c>
      <c r="C35" s="132">
        <v>59644.654371700002</v>
      </c>
      <c r="D35" s="104">
        <f t="shared" si="0"/>
        <v>-9.957425848104096</v>
      </c>
      <c r="E35" s="67"/>
      <c r="F35" s="132">
        <v>54315.94</v>
      </c>
      <c r="G35" s="132">
        <v>53470.52</v>
      </c>
    </row>
    <row r="36" spans="1:7" s="16" customFormat="1" ht="12" x14ac:dyDescent="0.2">
      <c r="A36" s="67" t="s">
        <v>25</v>
      </c>
      <c r="B36" s="132">
        <v>46897.282756100001</v>
      </c>
      <c r="C36" s="132">
        <v>53424.932606920003</v>
      </c>
      <c r="D36" s="104">
        <f t="shared" si="0"/>
        <v>-12.218358605799139</v>
      </c>
      <c r="E36" s="67"/>
      <c r="F36" s="132">
        <v>48713.05</v>
      </c>
      <c r="G36" s="132">
        <v>46262.06</v>
      </c>
    </row>
    <row r="37" spans="1:7" s="16" customFormat="1" ht="12" x14ac:dyDescent="0.2">
      <c r="A37" s="67" t="s">
        <v>83</v>
      </c>
      <c r="B37" s="132">
        <v>40522.727328820001</v>
      </c>
      <c r="C37" s="132">
        <v>39166.483332819997</v>
      </c>
      <c r="D37" s="104">
        <f t="shared" si="0"/>
        <v>3.4627668368263365</v>
      </c>
      <c r="E37" s="67"/>
      <c r="F37" s="132">
        <v>42264.27</v>
      </c>
      <c r="G37" s="132">
        <v>40444.93</v>
      </c>
    </row>
    <row r="38" spans="1:7" s="16" customFormat="1" ht="12" x14ac:dyDescent="0.2">
      <c r="A38" s="67" t="s">
        <v>26</v>
      </c>
      <c r="B38" s="132">
        <v>63955.828008769997</v>
      </c>
      <c r="C38" s="132">
        <v>82088.071629020007</v>
      </c>
      <c r="D38" s="104">
        <f t="shared" si="0"/>
        <v>-22.088767905518502</v>
      </c>
      <c r="E38" s="67"/>
      <c r="F38" s="132">
        <v>66957.94</v>
      </c>
      <c r="G38" s="132">
        <v>62799.18</v>
      </c>
    </row>
    <row r="39" spans="1:7" s="16" customFormat="1" ht="12" x14ac:dyDescent="0.2">
      <c r="A39" s="67" t="s">
        <v>27</v>
      </c>
      <c r="B39" s="132">
        <v>16726.850546289999</v>
      </c>
      <c r="C39" s="132">
        <v>15659.140099259999</v>
      </c>
      <c r="D39" s="104">
        <f t="shared" si="0"/>
        <v>6.8184487798308657</v>
      </c>
      <c r="E39" s="67"/>
      <c r="F39" s="132">
        <v>17107.61</v>
      </c>
      <c r="G39" s="132">
        <v>16402.22</v>
      </c>
    </row>
    <row r="40" spans="1:7" s="16" customFormat="1" ht="12" x14ac:dyDescent="0.2">
      <c r="A40" s="67" t="s">
        <v>28</v>
      </c>
      <c r="B40" s="132">
        <v>70281.786785210003</v>
      </c>
      <c r="C40" s="132">
        <v>84041.090268229993</v>
      </c>
      <c r="D40" s="104">
        <f t="shared" si="0"/>
        <v>-16.372114449140373</v>
      </c>
      <c r="E40" s="67"/>
      <c r="F40" s="132">
        <v>73105.740000000005</v>
      </c>
      <c r="G40" s="132">
        <v>69002.070000000007</v>
      </c>
    </row>
    <row r="41" spans="1:7" s="16" customFormat="1" ht="12" x14ac:dyDescent="0.2">
      <c r="A41" s="67" t="s">
        <v>29</v>
      </c>
      <c r="B41" s="132">
        <v>1098.1116762300001</v>
      </c>
      <c r="C41" s="132">
        <v>1460.1149984799999</v>
      </c>
      <c r="D41" s="104">
        <f t="shared" si="0"/>
        <v>-24.792795267965218</v>
      </c>
      <c r="E41" s="67"/>
      <c r="F41" s="132">
        <v>1191.81</v>
      </c>
      <c r="G41" s="132">
        <v>1092.73</v>
      </c>
    </row>
    <row r="42" spans="1:7" s="16" customFormat="1" ht="12" x14ac:dyDescent="0.2">
      <c r="A42" s="67" t="s">
        <v>82</v>
      </c>
      <c r="B42" s="132">
        <v>985.86530732999995</v>
      </c>
      <c r="C42" s="132">
        <v>1177.52350265</v>
      </c>
      <c r="D42" s="104">
        <f t="shared" si="0"/>
        <v>-16.276379612693582</v>
      </c>
      <c r="E42" s="67"/>
      <c r="F42" s="132">
        <v>1005.21</v>
      </c>
      <c r="G42" s="132">
        <v>954.75</v>
      </c>
    </row>
    <row r="43" spans="1:7" x14ac:dyDescent="0.2">
      <c r="A43" s="9"/>
      <c r="B43" s="8"/>
      <c r="C43" s="7"/>
      <c r="D43" s="6"/>
      <c r="E43" s="5"/>
      <c r="F43" s="4"/>
      <c r="G43" s="4"/>
    </row>
    <row r="44" spans="1:7" ht="15.75" x14ac:dyDescent="0.25">
      <c r="A44" s="76"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7" t="s">
        <v>112</v>
      </c>
      <c r="D47" s="29"/>
      <c r="E47" s="47" t="s">
        <v>113</v>
      </c>
      <c r="F47" s="29"/>
      <c r="G47" s="29" t="s">
        <v>7</v>
      </c>
    </row>
    <row r="48" spans="1:7" s="25" customFormat="1" ht="14.25" x14ac:dyDescent="0.2">
      <c r="A48" s="67" t="s">
        <v>30</v>
      </c>
      <c r="B48" s="77"/>
      <c r="C48" s="133">
        <v>13379.7916618036</v>
      </c>
      <c r="D48" s="75"/>
      <c r="E48" s="133">
        <v>16282.909672920599</v>
      </c>
      <c r="F48" s="75"/>
      <c r="G48" s="104">
        <f>IFERROR(((C48/E48)-1)*100,IF(C48+E48&lt;&gt;0,100,0))</f>
        <v>-17.829233653153832</v>
      </c>
    </row>
    <row r="49" spans="1:7" x14ac:dyDescent="0.2">
      <c r="A49" s="3"/>
      <c r="B49" s="2"/>
      <c r="C49" s="2"/>
      <c r="D49" s="1"/>
      <c r="E49" s="2"/>
      <c r="F49" s="20"/>
      <c r="G49" s="20"/>
    </row>
    <row r="50" spans="1:7" ht="15.75" x14ac:dyDescent="0.25">
      <c r="A50" s="76"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7" t="s">
        <v>38</v>
      </c>
      <c r="B54" s="67"/>
      <c r="C54" s="134">
        <v>2122</v>
      </c>
      <c r="D54" s="78"/>
      <c r="E54" s="134">
        <v>394195</v>
      </c>
      <c r="F54" s="134">
        <v>65678036.130000003</v>
      </c>
      <c r="G54" s="134">
        <v>14286152.544</v>
      </c>
    </row>
    <row r="55" spans="1:7" x14ac:dyDescent="0.2">
      <c r="A55" s="3"/>
      <c r="B55" s="2"/>
      <c r="C55" s="27"/>
      <c r="D55" s="27"/>
      <c r="E55" s="27"/>
      <c r="F55" s="26"/>
      <c r="G55" s="26"/>
    </row>
    <row r="56" spans="1:7" x14ac:dyDescent="0.2">
      <c r="A56" s="79" t="s">
        <v>44</v>
      </c>
      <c r="B56" s="63"/>
      <c r="C56" s="63"/>
      <c r="D56" s="62"/>
      <c r="E56" s="63"/>
      <c r="F56" s="3"/>
      <c r="G56" s="3"/>
    </row>
    <row r="57" spans="1:7" x14ac:dyDescent="0.2">
      <c r="A57" s="79" t="s">
        <v>71</v>
      </c>
      <c r="B57" s="63"/>
      <c r="C57" s="63"/>
      <c r="D57" s="62"/>
      <c r="E57" s="63"/>
      <c r="F57" s="3"/>
      <c r="G57" s="3"/>
    </row>
    <row r="58" spans="1:7" ht="39" customHeight="1" x14ac:dyDescent="0.2">
      <c r="A58" s="129" t="s">
        <v>87</v>
      </c>
      <c r="B58" s="130"/>
      <c r="C58" s="130"/>
      <c r="D58" s="130"/>
      <c r="E58" s="130"/>
      <c r="F58" s="130"/>
      <c r="G58" s="130"/>
    </row>
    <row r="59" spans="1:7" x14ac:dyDescent="0.2">
      <c r="A59" s="56"/>
      <c r="B59" s="60"/>
      <c r="C59" s="60"/>
      <c r="D59" s="59"/>
      <c r="E59" s="60"/>
      <c r="F59" s="64"/>
      <c r="G59" s="64"/>
    </row>
    <row r="60" spans="1:7" x14ac:dyDescent="0.2">
      <c r="A60" s="79" t="s">
        <v>45</v>
      </c>
      <c r="B60" s="60"/>
      <c r="C60" s="60"/>
      <c r="D60" s="59"/>
      <c r="E60" s="60"/>
      <c r="F60" s="64"/>
      <c r="G60" s="64"/>
    </row>
    <row r="61" spans="1:7" ht="37.5" customHeight="1" x14ac:dyDescent="0.2">
      <c r="A61" s="128" t="s">
        <v>88</v>
      </c>
      <c r="B61" s="128"/>
      <c r="C61" s="128"/>
      <c r="D61" s="128"/>
      <c r="E61" s="128"/>
      <c r="F61" s="128"/>
      <c r="G61" s="128"/>
    </row>
    <row r="62" spans="1:7" x14ac:dyDescent="0.2">
      <c r="A62" s="61"/>
      <c r="B62" s="58"/>
      <c r="C62" s="58"/>
      <c r="D62" s="57"/>
      <c r="E62" s="58"/>
      <c r="F62" s="56"/>
      <c r="G62" s="56"/>
    </row>
    <row r="63" spans="1:7" s="33" customFormat="1" ht="15.75" x14ac:dyDescent="0.25">
      <c r="A63" s="127" t="s">
        <v>63</v>
      </c>
      <c r="B63" s="127"/>
      <c r="C63" s="127"/>
      <c r="D63" s="127"/>
      <c r="E63" s="127"/>
      <c r="F63" s="127"/>
      <c r="G63" s="127"/>
    </row>
    <row r="64" spans="1:7" s="33" customFormat="1" ht="15.75" x14ac:dyDescent="0.25">
      <c r="A64" s="39" t="s">
        <v>46</v>
      </c>
      <c r="B64" s="44"/>
      <c r="C64" s="44"/>
      <c r="D64" s="44"/>
      <c r="E64" s="44"/>
      <c r="F64" s="44"/>
      <c r="G64" s="44"/>
    </row>
    <row r="65" spans="1:7" s="16" customFormat="1" ht="12" x14ac:dyDescent="0.2">
      <c r="A65" s="52"/>
      <c r="B65" s="52" t="s">
        <v>0</v>
      </c>
      <c r="C65" s="52" t="s">
        <v>0</v>
      </c>
      <c r="D65" s="52" t="s">
        <v>1</v>
      </c>
      <c r="E65" s="52" t="s">
        <v>2</v>
      </c>
      <c r="F65" s="52" t="s">
        <v>2</v>
      </c>
      <c r="G65" s="52" t="s">
        <v>1</v>
      </c>
    </row>
    <row r="66" spans="1:7" s="16" customFormat="1" ht="12" x14ac:dyDescent="0.2">
      <c r="A66" s="52"/>
      <c r="B66" s="52" t="s">
        <v>3</v>
      </c>
      <c r="C66" s="52" t="s">
        <v>3</v>
      </c>
      <c r="D66" s="52" t="s">
        <v>4</v>
      </c>
      <c r="E66" s="52" t="s">
        <v>5</v>
      </c>
      <c r="F66" s="52" t="s">
        <v>5</v>
      </c>
      <c r="G66" s="52" t="s">
        <v>6</v>
      </c>
    </row>
    <row r="67" spans="1:7" s="16" customFormat="1" ht="12" x14ac:dyDescent="0.2">
      <c r="A67" s="30" t="s">
        <v>47</v>
      </c>
      <c r="B67" s="47" t="s">
        <v>112</v>
      </c>
      <c r="C67" s="47" t="s">
        <v>113</v>
      </c>
      <c r="D67" s="52" t="s">
        <v>0</v>
      </c>
      <c r="E67" s="131">
        <v>2018</v>
      </c>
      <c r="F67" s="131">
        <v>2017</v>
      </c>
      <c r="G67" s="52" t="s">
        <v>7</v>
      </c>
    </row>
    <row r="68" spans="1:7" s="16" customFormat="1" ht="12" x14ac:dyDescent="0.2">
      <c r="A68" s="80" t="s">
        <v>53</v>
      </c>
      <c r="B68" s="70">
        <v>6776</v>
      </c>
      <c r="C68" s="69">
        <v>7124</v>
      </c>
      <c r="D68" s="104">
        <f>IFERROR(((B68/C68)-1)*100,IF(B68+C68&lt;&gt;0,100,0))</f>
        <v>-4.8848961257720429</v>
      </c>
      <c r="E68" s="69">
        <v>269359</v>
      </c>
      <c r="F68" s="69">
        <v>256701</v>
      </c>
      <c r="G68" s="104">
        <f>IFERROR(((E68/F68)-1)*100,IF(E68+F68&lt;&gt;0,100,0))</f>
        <v>4.931028706549645</v>
      </c>
    </row>
    <row r="69" spans="1:7" s="16" customFormat="1" ht="12" x14ac:dyDescent="0.2">
      <c r="A69" s="82" t="s">
        <v>54</v>
      </c>
      <c r="B69" s="70">
        <v>183975022.08700001</v>
      </c>
      <c r="C69" s="69">
        <v>162947493.60499999</v>
      </c>
      <c r="D69" s="104">
        <f>IFERROR(((B69/C69)-1)*100,IF(B69+C69&lt;&gt;0,100,0))</f>
        <v>12.904481079637065</v>
      </c>
      <c r="E69" s="69">
        <v>8277704615.3269997</v>
      </c>
      <c r="F69" s="69">
        <v>6802894179.5039997</v>
      </c>
      <c r="G69" s="104">
        <f>IFERROR(((E69/F69)-1)*100,IF(E69+F69&lt;&gt;0,100,0))</f>
        <v>21.679161793613687</v>
      </c>
    </row>
    <row r="70" spans="1:7" s="65" customFormat="1" ht="12" x14ac:dyDescent="0.2">
      <c r="A70" s="82" t="s">
        <v>55</v>
      </c>
      <c r="B70" s="70">
        <v>185404636.67313999</v>
      </c>
      <c r="C70" s="69">
        <v>168385420.95734999</v>
      </c>
      <c r="D70" s="104">
        <f>IFERROR(((B70/C70)-1)*100,IF(B70+C70&lt;&gt;0,100,0))</f>
        <v>10.10729766213001</v>
      </c>
      <c r="E70" s="69">
        <v>8534767766.6277304</v>
      </c>
      <c r="F70" s="69">
        <v>7120218572.2953596</v>
      </c>
      <c r="G70" s="104">
        <f>IFERROR(((E70/F70)-1)*100,IF(E70+F70&lt;&gt;0,100,0))</f>
        <v>19.866654091720658</v>
      </c>
    </row>
    <row r="71" spans="1:7" s="16" customFormat="1" ht="12" x14ac:dyDescent="0.2">
      <c r="A71" s="82" t="s">
        <v>105</v>
      </c>
      <c r="B71" s="104">
        <f>IFERROR(B69/B68/1000,)</f>
        <v>27.150977285566707</v>
      </c>
      <c r="C71" s="104">
        <f>IFERROR(C69/C68/1000,)</f>
        <v>22.873033914233577</v>
      </c>
      <c r="D71" s="104">
        <f>IFERROR(((B71/C71)-1)*100,IF(B71+C71&lt;&gt;0,100,0))</f>
        <v>18.70299929329018</v>
      </c>
      <c r="E71" s="104">
        <f>IFERROR(E69/E68/1000,)</f>
        <v>30.731123204819589</v>
      </c>
      <c r="F71" s="104">
        <f>IFERROR(F69/F68/1000,)</f>
        <v>26.501237546811268</v>
      </c>
      <c r="G71" s="104">
        <f>IFERROR(((E71/F71)-1)*100,IF(E71+F71&lt;&gt;0,100,0))</f>
        <v>15.961087290873621</v>
      </c>
    </row>
    <row r="72" spans="1:7" s="33" customFormat="1" x14ac:dyDescent="0.2">
      <c r="A72" s="3"/>
      <c r="B72" s="53"/>
      <c r="C72" s="53"/>
      <c r="D72" s="45"/>
      <c r="E72" s="53"/>
      <c r="F72" s="53"/>
      <c r="G72" s="53"/>
    </row>
    <row r="73" spans="1:7" s="16" customFormat="1" ht="12" x14ac:dyDescent="0.2">
      <c r="A73" s="30" t="s">
        <v>48</v>
      </c>
      <c r="B73" s="52"/>
      <c r="C73" s="52"/>
      <c r="D73" s="52"/>
      <c r="E73" s="52"/>
      <c r="F73" s="52"/>
      <c r="G73" s="52"/>
    </row>
    <row r="74" spans="1:7" s="16" customFormat="1" ht="12" x14ac:dyDescent="0.2">
      <c r="A74" s="80" t="s">
        <v>53</v>
      </c>
      <c r="B74" s="70">
        <v>3920</v>
      </c>
      <c r="C74" s="69">
        <v>3350</v>
      </c>
      <c r="D74" s="104">
        <f>IFERROR(((B74/C74)-1)*100,IF(B74+C74&lt;&gt;0,100,0))</f>
        <v>17.014925373134339</v>
      </c>
      <c r="E74" s="69">
        <v>140983</v>
      </c>
      <c r="F74" s="69">
        <v>138123</v>
      </c>
      <c r="G74" s="104">
        <f>IFERROR(((E74/F74)-1)*100,IF(E74+F74&lt;&gt;0,100,0))</f>
        <v>2.0706182170963539</v>
      </c>
    </row>
    <row r="75" spans="1:7" s="16" customFormat="1" ht="12" x14ac:dyDescent="0.2">
      <c r="A75" s="82" t="s">
        <v>54</v>
      </c>
      <c r="B75" s="70">
        <v>461264297.69599998</v>
      </c>
      <c r="C75" s="69">
        <v>394078178.04699999</v>
      </c>
      <c r="D75" s="104">
        <f>IFERROR(((B75/C75)-1)*100,IF(B75+C75&lt;&gt;0,100,0))</f>
        <v>17.048931758151543</v>
      </c>
      <c r="E75" s="69">
        <v>18228428113.431999</v>
      </c>
      <c r="F75" s="69">
        <v>16967415799.403</v>
      </c>
      <c r="G75" s="104">
        <f>IFERROR(((E75/F75)-1)*100,IF(E75+F75&lt;&gt;0,100,0))</f>
        <v>7.431964472005026</v>
      </c>
    </row>
    <row r="76" spans="1:7" s="16" customFormat="1" ht="12" x14ac:dyDescent="0.2">
      <c r="A76" s="82" t="s">
        <v>55</v>
      </c>
      <c r="B76" s="70">
        <v>425425501.09912002</v>
      </c>
      <c r="C76" s="69">
        <v>376287587.57358998</v>
      </c>
      <c r="D76" s="104">
        <f>IFERROR(((B76/C76)-1)*100,IF(B76+C76&lt;&gt;0,100,0))</f>
        <v>13.058606009936536</v>
      </c>
      <c r="E76" s="69">
        <v>17768822575.464699</v>
      </c>
      <c r="F76" s="69">
        <v>16518447116.843</v>
      </c>
      <c r="G76" s="104">
        <f>IFERROR(((E76/F76)-1)*100,IF(E76+F76&lt;&gt;0,100,0))</f>
        <v>7.569570249413804</v>
      </c>
    </row>
    <row r="77" spans="1:7" s="16" customFormat="1" ht="12" x14ac:dyDescent="0.2">
      <c r="A77" s="82" t="s">
        <v>105</v>
      </c>
      <c r="B77" s="104">
        <f>IFERROR(B75/B74/1000,)</f>
        <v>117.66946369795917</v>
      </c>
      <c r="C77" s="104">
        <f>IFERROR(C75/C74/1000,)</f>
        <v>117.63527702895523</v>
      </c>
      <c r="D77" s="104">
        <f>IFERROR(((B77/C77)-1)*100,IF(B77+C77&lt;&gt;0,100,0))</f>
        <v>2.9061579032552132E-2</v>
      </c>
      <c r="E77" s="104">
        <f>IFERROR(E75/E74/1000,)</f>
        <v>129.29522079564202</v>
      </c>
      <c r="F77" s="104">
        <f>IFERROR(F75/F74/1000,)</f>
        <v>122.8427980814419</v>
      </c>
      <c r="G77" s="104">
        <f>IFERROR(((E77/F77)-1)*100,IF(E77+F77&lt;&gt;0,100,0))</f>
        <v>5.252585267491483</v>
      </c>
    </row>
    <row r="78" spans="1:7" s="65" customFormat="1" x14ac:dyDescent="0.2">
      <c r="A78" s="3"/>
      <c r="B78" s="53"/>
      <c r="C78" s="53"/>
      <c r="D78" s="45"/>
      <c r="E78" s="53"/>
      <c r="F78" s="53"/>
      <c r="G78" s="53"/>
    </row>
    <row r="79" spans="1:7" s="16" customFormat="1" ht="13.5" x14ac:dyDescent="0.2">
      <c r="A79" s="30" t="s">
        <v>70</v>
      </c>
      <c r="B79" s="52"/>
      <c r="C79" s="52"/>
      <c r="D79" s="52"/>
      <c r="E79" s="52"/>
      <c r="F79" s="52"/>
      <c r="G79" s="52"/>
    </row>
    <row r="80" spans="1:7" s="16" customFormat="1" ht="12" x14ac:dyDescent="0.2">
      <c r="A80" s="80" t="s">
        <v>53</v>
      </c>
      <c r="B80" s="70">
        <v>124</v>
      </c>
      <c r="C80" s="69">
        <v>167</v>
      </c>
      <c r="D80" s="104">
        <f>IFERROR(((B80/C80)-1)*100,IF(B80+C80&lt;&gt;0,100,0))</f>
        <v>-25.748502994011979</v>
      </c>
      <c r="E80" s="69">
        <v>7379</v>
      </c>
      <c r="F80" s="69">
        <v>7771</v>
      </c>
      <c r="G80" s="104">
        <f>IFERROR(((E80/F80)-1)*100,IF(E80+F80&lt;&gt;0,100,0))</f>
        <v>-5.0443958306524266</v>
      </c>
    </row>
    <row r="81" spans="1:7" s="16" customFormat="1" ht="12" x14ac:dyDescent="0.2">
      <c r="A81" s="82" t="s">
        <v>54</v>
      </c>
      <c r="B81" s="70">
        <v>14479382.698000001</v>
      </c>
      <c r="C81" s="69">
        <v>25637794.217999998</v>
      </c>
      <c r="D81" s="104">
        <f>IFERROR(((B81/C81)-1)*100,IF(B81+C81&lt;&gt;0,100,0))</f>
        <v>-43.523289972293355</v>
      </c>
      <c r="E81" s="69">
        <v>549453874.29799998</v>
      </c>
      <c r="F81" s="69">
        <v>648015836.72899997</v>
      </c>
      <c r="G81" s="104">
        <f>IFERROR(((E81/F81)-1)*100,IF(E81+F81&lt;&gt;0,100,0))</f>
        <v>-15.209807668978092</v>
      </c>
    </row>
    <row r="82" spans="1:7" s="16" customFormat="1" ht="12" x14ac:dyDescent="0.2">
      <c r="A82" s="82" t="s">
        <v>55</v>
      </c>
      <c r="B82" s="70">
        <v>789370.40127026394</v>
      </c>
      <c r="C82" s="69">
        <v>4846895.3047399297</v>
      </c>
      <c r="D82" s="104">
        <f>IFERROR(((B82/C82)-1)*100,IF(B82+C82&lt;&gt;0,100,0))</f>
        <v>-83.713896182194929</v>
      </c>
      <c r="E82" s="69">
        <v>174392875.936941</v>
      </c>
      <c r="F82" s="69">
        <v>280109215.75714099</v>
      </c>
      <c r="G82" s="104">
        <f>IFERROR(((E82/F82)-1)*100,IF(E82+F82&lt;&gt;0,100,0))</f>
        <v>-37.741114491519511</v>
      </c>
    </row>
    <row r="83" spans="1:7" s="33" customFormat="1" x14ac:dyDescent="0.2">
      <c r="A83" s="82" t="s">
        <v>105</v>
      </c>
      <c r="B83" s="104">
        <f>IFERROR(B81/B80/1000,)</f>
        <v>116.76921530645161</v>
      </c>
      <c r="C83" s="104">
        <f>IFERROR(C81/C80/1000,)</f>
        <v>153.51972585628741</v>
      </c>
      <c r="D83" s="104">
        <f>IFERROR(((B83/C83)-1)*100,IF(B83+C83&lt;&gt;0,100,0))</f>
        <v>-23.938624398169274</v>
      </c>
      <c r="E83" s="104">
        <f>IFERROR(E81/E80/1000,)</f>
        <v>74.461834164249893</v>
      </c>
      <c r="F83" s="104">
        <f>IFERROR(F81/F80/1000,)</f>
        <v>83.388989413074242</v>
      </c>
      <c r="G83" s="104">
        <f>IFERROR(((E83/F83)-1)*100,IF(E83+F83&lt;&gt;0,100,0))</f>
        <v>-10.705436427107839</v>
      </c>
    </row>
    <row r="84" spans="1:7" s="66" customFormat="1" x14ac:dyDescent="0.2">
      <c r="A84" s="3"/>
      <c r="B84" s="53"/>
      <c r="C84" s="53"/>
      <c r="D84" s="45"/>
      <c r="E84" s="53"/>
      <c r="F84" s="53"/>
      <c r="G84" s="53"/>
    </row>
    <row r="85" spans="1:7" s="65" customFormat="1" ht="12" x14ac:dyDescent="0.2">
      <c r="A85" s="30" t="s">
        <v>34</v>
      </c>
      <c r="B85" s="52"/>
      <c r="C85" s="52"/>
      <c r="D85" s="52"/>
      <c r="E85" s="52"/>
      <c r="F85" s="52"/>
      <c r="G85" s="52"/>
    </row>
    <row r="86" spans="1:7" s="65" customFormat="1" ht="12" x14ac:dyDescent="0.2">
      <c r="A86" s="80" t="s">
        <v>53</v>
      </c>
      <c r="B86" s="67">
        <f>B68+B74+B80</f>
        <v>10820</v>
      </c>
      <c r="C86" s="67">
        <f>C68+C74+C80</f>
        <v>10641</v>
      </c>
      <c r="D86" s="104">
        <f>IFERROR(((B86/C86)-1)*100,IF(B86+C86&lt;&gt;0,100,0))</f>
        <v>1.6821727281270515</v>
      </c>
      <c r="E86" s="67">
        <f>E68+E74+E80</f>
        <v>417721</v>
      </c>
      <c r="F86" s="67">
        <f>F68+F74+F80</f>
        <v>402595</v>
      </c>
      <c r="G86" s="104">
        <f>IFERROR(((E86/F86)-1)*100,IF(E86+F86&lt;&gt;0,100,0))</f>
        <v>3.7571256473627246</v>
      </c>
    </row>
    <row r="87" spans="1:7" s="65" customFormat="1" ht="12" x14ac:dyDescent="0.2">
      <c r="A87" s="82" t="s">
        <v>54</v>
      </c>
      <c r="B87" s="67">
        <f t="shared" ref="B87:C87" si="1">B69+B75+B81</f>
        <v>659718702.48099995</v>
      </c>
      <c r="C87" s="67">
        <f t="shared" si="1"/>
        <v>582663465.87</v>
      </c>
      <c r="D87" s="104">
        <f>IFERROR(((B87/C87)-1)*100,IF(B87+C87&lt;&gt;0,100,0))</f>
        <v>13.224655590160506</v>
      </c>
      <c r="E87" s="67">
        <f t="shared" ref="E87:F87" si="2">E69+E75+E81</f>
        <v>27055586603.056999</v>
      </c>
      <c r="F87" s="67">
        <f t="shared" si="2"/>
        <v>24418325815.635998</v>
      </c>
      <c r="G87" s="104">
        <f>IFERROR(((E87/F87)-1)*100,IF(E87+F87&lt;&gt;0,100,0))</f>
        <v>10.800334172510141</v>
      </c>
    </row>
    <row r="88" spans="1:7" s="65" customFormat="1" ht="12" x14ac:dyDescent="0.2">
      <c r="A88" s="82" t="s">
        <v>55</v>
      </c>
      <c r="B88" s="67">
        <f t="shared" ref="B88:C88" si="3">B70+B76+B82</f>
        <v>611619508.17353022</v>
      </c>
      <c r="C88" s="67">
        <f t="shared" si="3"/>
        <v>549519903.83567989</v>
      </c>
      <c r="D88" s="104">
        <f>IFERROR(((B88/C88)-1)*100,IF(B88+C88&lt;&gt;0,100,0))</f>
        <v>11.300701558649951</v>
      </c>
      <c r="E88" s="67">
        <f t="shared" ref="E88:F88" si="4">E70+E76+E82</f>
        <v>26477983218.029369</v>
      </c>
      <c r="F88" s="67">
        <f t="shared" si="4"/>
        <v>23918774904.8955</v>
      </c>
      <c r="G88" s="104">
        <f>IFERROR(((E88/F88)-1)*100,IF(E88+F88&lt;&gt;0,100,0))</f>
        <v>10.69957940283166</v>
      </c>
    </row>
    <row r="89" spans="1:7" s="66" customFormat="1" x14ac:dyDescent="0.2">
      <c r="A89" s="82" t="s">
        <v>106</v>
      </c>
      <c r="B89" s="104">
        <f>IFERROR((B75/B87)*100,IF(B75+B87&lt;&gt;0,100,0))</f>
        <v>69.91832973073619</v>
      </c>
      <c r="C89" s="104">
        <f>IFERROR((C75/C87)*100,IF(C75+C87&lt;&gt;0,100,0))</f>
        <v>67.633926122102892</v>
      </c>
      <c r="D89" s="104">
        <f>IFERROR(((B89/C89)-1)*100,IF(B89+C89&lt;&gt;0,100,0))</f>
        <v>3.3776001773269115</v>
      </c>
      <c r="E89" s="104">
        <f>IFERROR((E75/E87)*100,IF(E75+E87&lt;&gt;0,100,0))</f>
        <v>67.373989634260511</v>
      </c>
      <c r="F89" s="104">
        <f>IFERROR((F75/F87)*100,IF(F75+F87&lt;&gt;0,100,0))</f>
        <v>69.486401023194261</v>
      </c>
      <c r="G89" s="104">
        <f>IFERROR(((E89/F89)-1)*100,IF(E89+F89&lt;&gt;0,100,0))</f>
        <v>-3.0400356873118817</v>
      </c>
    </row>
    <row r="90" spans="1:7" s="66" customFormat="1" x14ac:dyDescent="0.2">
      <c r="A90" s="3"/>
      <c r="B90" s="53"/>
      <c r="C90" s="53"/>
      <c r="D90" s="45"/>
      <c r="E90" s="53"/>
      <c r="F90" s="53"/>
      <c r="G90" s="53"/>
    </row>
    <row r="91" spans="1:7" s="33" customFormat="1" ht="15" x14ac:dyDescent="0.25">
      <c r="A91" s="126" t="s">
        <v>49</v>
      </c>
      <c r="B91" s="126"/>
      <c r="C91" s="126"/>
      <c r="D91" s="126"/>
      <c r="E91" s="126"/>
      <c r="F91" s="126"/>
      <c r="G91" s="126"/>
    </row>
    <row r="92" spans="1:7" s="16" customFormat="1" ht="12" x14ac:dyDescent="0.2">
      <c r="A92" s="52"/>
      <c r="B92" s="52" t="s">
        <v>0</v>
      </c>
      <c r="C92" s="52" t="s">
        <v>0</v>
      </c>
      <c r="D92" s="52" t="s">
        <v>11</v>
      </c>
      <c r="E92" s="52" t="s">
        <v>2</v>
      </c>
      <c r="F92" s="52" t="s">
        <v>2</v>
      </c>
      <c r="G92" s="52" t="s">
        <v>11</v>
      </c>
    </row>
    <row r="93" spans="1:7" s="16" customFormat="1" ht="12" x14ac:dyDescent="0.2">
      <c r="A93" s="52"/>
      <c r="B93" s="52" t="s">
        <v>3</v>
      </c>
      <c r="C93" s="52" t="s">
        <v>3</v>
      </c>
      <c r="D93" s="52" t="s">
        <v>12</v>
      </c>
      <c r="E93" s="52" t="s">
        <v>5</v>
      </c>
      <c r="F93" s="52" t="s">
        <v>5</v>
      </c>
      <c r="G93" s="52" t="s">
        <v>12</v>
      </c>
    </row>
    <row r="94" spans="1:7" s="16" customFormat="1" ht="12" x14ac:dyDescent="0.2">
      <c r="A94" s="30"/>
      <c r="B94" s="47" t="s">
        <v>112</v>
      </c>
      <c r="C94" s="47" t="s">
        <v>113</v>
      </c>
      <c r="D94" s="52" t="s">
        <v>13</v>
      </c>
      <c r="E94" s="131">
        <v>2018</v>
      </c>
      <c r="F94" s="131">
        <v>2017</v>
      </c>
      <c r="G94" s="52" t="s">
        <v>13</v>
      </c>
    </row>
    <row r="95" spans="1:7" s="16" customFormat="1" ht="13.5" x14ac:dyDescent="0.2">
      <c r="A95" s="82" t="s">
        <v>91</v>
      </c>
      <c r="B95" s="69">
        <v>19558312.409000002</v>
      </c>
      <c r="C95" s="135">
        <v>24053423.054000001</v>
      </c>
      <c r="D95" s="68">
        <f>B95-C95</f>
        <v>-4495110.6449999996</v>
      </c>
      <c r="E95" s="135">
        <v>1010919130.659</v>
      </c>
      <c r="F95" s="135">
        <v>903636602.56200004</v>
      </c>
      <c r="G95" s="84">
        <f>E95-F95</f>
        <v>107282528.097</v>
      </c>
    </row>
    <row r="96" spans="1:7" s="16" customFormat="1" ht="13.5" x14ac:dyDescent="0.2">
      <c r="A96" s="82" t="s">
        <v>92</v>
      </c>
      <c r="B96" s="69">
        <v>19998104.015000001</v>
      </c>
      <c r="C96" s="135">
        <v>26723636.355</v>
      </c>
      <c r="D96" s="68">
        <f>B96-C96</f>
        <v>-6725532.3399999999</v>
      </c>
      <c r="E96" s="135">
        <v>1066516058.166</v>
      </c>
      <c r="F96" s="135">
        <v>848566138.449</v>
      </c>
      <c r="G96" s="84">
        <f>E96-F96</f>
        <v>217949919.71700001</v>
      </c>
    </row>
    <row r="97" spans="1:7" s="28" customFormat="1" ht="12" x14ac:dyDescent="0.2">
      <c r="A97" s="85" t="s">
        <v>16</v>
      </c>
      <c r="B97" s="68">
        <f>B95-B96</f>
        <v>-439791.60599999875</v>
      </c>
      <c r="C97" s="68">
        <f>C95-C96</f>
        <v>-2670213.300999999</v>
      </c>
      <c r="D97" s="86"/>
      <c r="E97" s="68">
        <f>E95-E96</f>
        <v>-55596927.506999969</v>
      </c>
      <c r="F97" s="86">
        <f>F95-F96</f>
        <v>55070464.113000035</v>
      </c>
      <c r="G97" s="84"/>
    </row>
    <row r="98" spans="1:7" s="33" customFormat="1" x14ac:dyDescent="0.2">
      <c r="A98" s="87" t="s">
        <v>93</v>
      </c>
      <c r="B98" s="43"/>
      <c r="C98" s="43"/>
      <c r="D98" s="42"/>
      <c r="E98" s="41"/>
      <c r="F98" s="43"/>
      <c r="G98" s="43"/>
    </row>
    <row r="99" spans="1:7" s="33" customFormat="1" x14ac:dyDescent="0.2">
      <c r="A99" s="40"/>
      <c r="B99" s="43"/>
      <c r="C99" s="43"/>
      <c r="D99" s="42"/>
      <c r="E99" s="41"/>
      <c r="F99" s="43"/>
      <c r="G99" s="43"/>
    </row>
    <row r="100" spans="1:7" s="33" customFormat="1" ht="15" x14ac:dyDescent="0.25">
      <c r="A100" s="39" t="s">
        <v>68</v>
      </c>
      <c r="B100" s="54"/>
      <c r="C100" s="39"/>
      <c r="D100" s="39"/>
      <c r="E100" s="39"/>
      <c r="F100" s="39"/>
      <c r="G100" s="39"/>
    </row>
    <row r="101" spans="1:7" s="16" customFormat="1" ht="12" x14ac:dyDescent="0.2">
      <c r="A101" s="52"/>
      <c r="B101" s="52"/>
      <c r="C101" s="52"/>
      <c r="D101" s="52" t="s">
        <v>18</v>
      </c>
      <c r="E101" s="52"/>
      <c r="F101" s="52"/>
      <c r="G101" s="52"/>
    </row>
    <row r="102" spans="1:7" s="16" customFormat="1" ht="12" x14ac:dyDescent="0.2">
      <c r="A102" s="52"/>
      <c r="B102" s="52" t="s">
        <v>19</v>
      </c>
      <c r="C102" s="52" t="s">
        <v>19</v>
      </c>
      <c r="D102" s="52" t="s">
        <v>6</v>
      </c>
      <c r="E102" s="52"/>
      <c r="F102" s="52"/>
      <c r="G102" s="52"/>
    </row>
    <row r="103" spans="1:7" s="16" customFormat="1" ht="12" x14ac:dyDescent="0.2">
      <c r="A103" s="30" t="s">
        <v>41</v>
      </c>
      <c r="B103" s="47" t="s">
        <v>112</v>
      </c>
      <c r="C103" s="47" t="s">
        <v>113</v>
      </c>
      <c r="D103" s="52" t="s">
        <v>7</v>
      </c>
      <c r="E103" s="52"/>
      <c r="F103" s="52" t="s">
        <v>20</v>
      </c>
      <c r="G103" s="52" t="s">
        <v>21</v>
      </c>
    </row>
    <row r="104" spans="1:7" s="16" customFormat="1" ht="12" x14ac:dyDescent="0.2">
      <c r="A104" s="82" t="s">
        <v>39</v>
      </c>
      <c r="B104" s="137">
        <v>616.34011961358203</v>
      </c>
      <c r="C104" s="136">
        <v>554.89913540909902</v>
      </c>
      <c r="D104" s="104">
        <f>IFERROR(((B104/C104)-1)*100,IF(B104+C104&lt;&gt;0,100,0))</f>
        <v>11.072459891145026</v>
      </c>
      <c r="E104" s="88"/>
      <c r="F104" s="137">
        <v>621.16988056604498</v>
      </c>
      <c r="G104" s="137">
        <v>616.34011961358203</v>
      </c>
    </row>
    <row r="105" spans="1:7" s="16" customFormat="1" ht="12" x14ac:dyDescent="0.2">
      <c r="A105" s="82" t="s">
        <v>50</v>
      </c>
      <c r="B105" s="137">
        <v>609.87301572100296</v>
      </c>
      <c r="C105" s="136">
        <v>553.05805141325698</v>
      </c>
      <c r="D105" s="104">
        <f>IFERROR(((B105/C105)-1)*100,IF(B105+C105&lt;&gt;0,100,0))</f>
        <v>10.272875363185442</v>
      </c>
      <c r="E105" s="88"/>
      <c r="F105" s="137">
        <v>614.80986273339204</v>
      </c>
      <c r="G105" s="137">
        <v>609.87301572100296</v>
      </c>
    </row>
    <row r="106" spans="1:7" s="16" customFormat="1" ht="12" x14ac:dyDescent="0.2">
      <c r="A106" s="82" t="s">
        <v>51</v>
      </c>
      <c r="B106" s="137">
        <v>641.56562670768301</v>
      </c>
      <c r="C106" s="136">
        <v>565.57771903514299</v>
      </c>
      <c r="D106" s="104">
        <f>IFERROR(((B106/C106)-1)*100,IF(B106+C106&lt;&gt;0,100,0))</f>
        <v>13.435449296371305</v>
      </c>
      <c r="E106" s="88"/>
      <c r="F106" s="137">
        <v>645.94808690100103</v>
      </c>
      <c r="G106" s="137">
        <v>641.48642915619405</v>
      </c>
    </row>
    <row r="107" spans="1:7" s="28" customFormat="1" ht="12" x14ac:dyDescent="0.2">
      <c r="A107" s="85" t="s">
        <v>52</v>
      </c>
      <c r="B107" s="89"/>
      <c r="C107" s="88"/>
      <c r="D107" s="90"/>
      <c r="E107" s="88"/>
      <c r="F107" s="74"/>
      <c r="G107" s="74"/>
    </row>
    <row r="108" spans="1:7" s="16" customFormat="1" ht="12" x14ac:dyDescent="0.2">
      <c r="A108" s="82" t="s">
        <v>56</v>
      </c>
      <c r="B108" s="137">
        <v>481.39182208372199</v>
      </c>
      <c r="C108" s="136">
        <v>439.629514694254</v>
      </c>
      <c r="D108" s="104">
        <f>IFERROR(((B108/C108)-1)*100,IF(B108+C108&lt;&gt;0,100,0))</f>
        <v>9.4994321340122312</v>
      </c>
      <c r="E108" s="88"/>
      <c r="F108" s="137">
        <v>481.79594090854499</v>
      </c>
      <c r="G108" s="137">
        <v>481.04075144186601</v>
      </c>
    </row>
    <row r="109" spans="1:7" s="16" customFormat="1" ht="12" x14ac:dyDescent="0.2">
      <c r="A109" s="82" t="s">
        <v>57</v>
      </c>
      <c r="B109" s="137">
        <v>591.49321426075801</v>
      </c>
      <c r="C109" s="136">
        <v>543.99887384728402</v>
      </c>
      <c r="D109" s="104">
        <f>IFERROR(((B109/C109)-1)*100,IF(B109+C109&lt;&gt;0,100,0))</f>
        <v>8.7305953553880045</v>
      </c>
      <c r="E109" s="88"/>
      <c r="F109" s="137">
        <v>593.581698699242</v>
      </c>
      <c r="G109" s="137">
        <v>591.49321426075801</v>
      </c>
    </row>
    <row r="110" spans="1:7" s="16" customFormat="1" ht="12" x14ac:dyDescent="0.2">
      <c r="A110" s="82" t="s">
        <v>59</v>
      </c>
      <c r="B110" s="137">
        <v>679.95017151841205</v>
      </c>
      <c r="C110" s="136">
        <v>616.84860775187406</v>
      </c>
      <c r="D110" s="104">
        <f>IFERROR(((B110/C110)-1)*100,IF(B110+C110&lt;&gt;0,100,0))</f>
        <v>10.229667859106284</v>
      </c>
      <c r="E110" s="88"/>
      <c r="F110" s="137">
        <v>684.12696109869205</v>
      </c>
      <c r="G110" s="137">
        <v>679.95017151841205</v>
      </c>
    </row>
    <row r="111" spans="1:7" s="16" customFormat="1" ht="12" x14ac:dyDescent="0.2">
      <c r="A111" s="82" t="s">
        <v>58</v>
      </c>
      <c r="B111" s="137">
        <v>670.18582130986897</v>
      </c>
      <c r="C111" s="136">
        <v>599.19693365138005</v>
      </c>
      <c r="D111" s="104">
        <f>IFERROR(((B111/C111)-1)*100,IF(B111+C111&lt;&gt;0,100,0))</f>
        <v>11.847338274229413</v>
      </c>
      <c r="E111" s="88"/>
      <c r="F111" s="137">
        <v>676.58079831165901</v>
      </c>
      <c r="G111" s="137">
        <v>670.18582130986897</v>
      </c>
    </row>
    <row r="112" spans="1:7" s="33" customFormat="1" x14ac:dyDescent="0.2">
      <c r="A112" s="91"/>
      <c r="B112" s="92"/>
      <c r="C112" s="91"/>
      <c r="D112" s="91"/>
      <c r="E112" s="92"/>
      <c r="F112" s="91"/>
      <c r="G112" s="91"/>
    </row>
    <row r="113" spans="1:7" s="33" customFormat="1" ht="15.75" x14ac:dyDescent="0.25">
      <c r="A113" s="121" t="s">
        <v>74</v>
      </c>
      <c r="B113" s="121"/>
      <c r="C113" s="121"/>
      <c r="D113" s="121"/>
      <c r="E113" s="121"/>
      <c r="F113" s="121"/>
      <c r="G113" s="121"/>
    </row>
    <row r="114" spans="1:7" s="33" customFormat="1" ht="15.75" x14ac:dyDescent="0.25">
      <c r="A114" s="93"/>
      <c r="B114" s="93"/>
      <c r="C114" s="93"/>
      <c r="D114" s="93"/>
      <c r="E114" s="93"/>
      <c r="F114" s="93"/>
      <c r="G114" s="93"/>
    </row>
    <row r="115" spans="1:7" s="16" customFormat="1" ht="12" x14ac:dyDescent="0.2">
      <c r="A115" s="52"/>
      <c r="B115" s="52" t="s">
        <v>0</v>
      </c>
      <c r="C115" s="52" t="s">
        <v>0</v>
      </c>
      <c r="D115" s="52" t="s">
        <v>1</v>
      </c>
      <c r="E115" s="52" t="s">
        <v>2</v>
      </c>
      <c r="F115" s="52" t="s">
        <v>2</v>
      </c>
      <c r="G115" s="52" t="s">
        <v>1</v>
      </c>
    </row>
    <row r="116" spans="1:7" s="16" customFormat="1" ht="12" x14ac:dyDescent="0.2">
      <c r="A116" s="52"/>
      <c r="B116" s="52" t="s">
        <v>3</v>
      </c>
      <c r="C116" s="52" t="s">
        <v>3</v>
      </c>
      <c r="D116" s="52" t="s">
        <v>4</v>
      </c>
      <c r="E116" s="52" t="s">
        <v>5</v>
      </c>
      <c r="F116" s="52" t="s">
        <v>5</v>
      </c>
      <c r="G116" s="52" t="s">
        <v>6</v>
      </c>
    </row>
    <row r="117" spans="1:7" s="16" customFormat="1" ht="12" x14ac:dyDescent="0.2">
      <c r="A117" s="30" t="s">
        <v>31</v>
      </c>
      <c r="B117" s="47" t="s">
        <v>112</v>
      </c>
      <c r="C117" s="47" t="s">
        <v>113</v>
      </c>
      <c r="D117" s="52" t="s">
        <v>0</v>
      </c>
      <c r="E117" s="131">
        <v>2018</v>
      </c>
      <c r="F117" s="131">
        <v>2017</v>
      </c>
      <c r="G117" s="52" t="s">
        <v>7</v>
      </c>
    </row>
    <row r="118" spans="1:7" s="28" customFormat="1" ht="12" x14ac:dyDescent="0.2">
      <c r="A118" s="85" t="s">
        <v>33</v>
      </c>
      <c r="B118" s="89"/>
      <c r="C118" s="89"/>
      <c r="D118" s="94"/>
      <c r="E118" s="95"/>
      <c r="F118" s="95"/>
      <c r="G118" s="96"/>
    </row>
    <row r="119" spans="1:7" s="16" customFormat="1" ht="12" x14ac:dyDescent="0.2">
      <c r="A119" s="82" t="s">
        <v>94</v>
      </c>
      <c r="B119" s="70">
        <v>0</v>
      </c>
      <c r="C119" s="69">
        <v>0</v>
      </c>
      <c r="D119" s="104">
        <f>IFERROR(((B119/C119)-1)*100,IF(B119+C119&lt;&gt;0,100,0))</f>
        <v>0</v>
      </c>
      <c r="E119" s="69">
        <v>3</v>
      </c>
      <c r="F119" s="69">
        <v>7</v>
      </c>
      <c r="G119" s="104">
        <f>IFERROR(((E119/F119)-1)*100,IF(E119+F119&lt;&gt;0,100,0))</f>
        <v>-57.142857142857139</v>
      </c>
    </row>
    <row r="120" spans="1:7" s="16" customFormat="1" ht="12" x14ac:dyDescent="0.2">
      <c r="A120" s="82" t="s">
        <v>73</v>
      </c>
      <c r="B120" s="70">
        <v>155</v>
      </c>
      <c r="C120" s="69">
        <v>201</v>
      </c>
      <c r="D120" s="104">
        <f>IFERROR(((B120/C120)-1)*100,IF(B120+C120&lt;&gt;0,100,0))</f>
        <v>-22.885572139303477</v>
      </c>
      <c r="E120" s="69">
        <v>11414</v>
      </c>
      <c r="F120" s="69">
        <v>11323</v>
      </c>
      <c r="G120" s="104">
        <f>IFERROR(((E120/F120)-1)*100,IF(E120+F120&lt;&gt;0,100,0))</f>
        <v>0.8036739380022917</v>
      </c>
    </row>
    <row r="121" spans="1:7" s="16" customFormat="1" ht="12" x14ac:dyDescent="0.2">
      <c r="A121" s="82" t="s">
        <v>75</v>
      </c>
      <c r="B121" s="70">
        <v>4</v>
      </c>
      <c r="C121" s="69">
        <v>5</v>
      </c>
      <c r="D121" s="104">
        <f>IFERROR(((B121/C121)-1)*100,IF(B121+C121&lt;&gt;0,100,0))</f>
        <v>-19.999999999999996</v>
      </c>
      <c r="E121" s="69">
        <v>470</v>
      </c>
      <c r="F121" s="69">
        <v>500</v>
      </c>
      <c r="G121" s="104">
        <f>IFERROR(((E121/F121)-1)*100,IF(E121+F121&lt;&gt;0,100,0))</f>
        <v>-6.0000000000000053</v>
      </c>
    </row>
    <row r="122" spans="1:7" s="28" customFormat="1" ht="12" x14ac:dyDescent="0.2">
      <c r="A122" s="85" t="s">
        <v>34</v>
      </c>
      <c r="B122" s="86">
        <f>SUM(B119:B121)</f>
        <v>159</v>
      </c>
      <c r="C122" s="86">
        <f>SUM(C119:C121)</f>
        <v>206</v>
      </c>
      <c r="D122" s="104">
        <f>IFERROR(((B122/C122)-1)*100,IF(B122+C122&lt;&gt;0,100,0))</f>
        <v>-22.815533980582526</v>
      </c>
      <c r="E122" s="86">
        <f>SUM(E119:E121)</f>
        <v>11887</v>
      </c>
      <c r="F122" s="86">
        <f>SUM(F119:F121)</f>
        <v>11830</v>
      </c>
      <c r="G122" s="104">
        <f>IFERROR(((E122/F122)-1)*100,IF(E122+F122&lt;&gt;0,100,0))</f>
        <v>0.48182586644125447</v>
      </c>
    </row>
    <row r="123" spans="1:7" s="16" customFormat="1" ht="12" x14ac:dyDescent="0.2">
      <c r="A123" s="82"/>
      <c r="B123" s="74"/>
      <c r="C123" s="74"/>
      <c r="D123" s="104"/>
      <c r="E123" s="88"/>
      <c r="F123" s="98"/>
      <c r="G123" s="104"/>
    </row>
    <row r="124" spans="1:7" s="28" customFormat="1" ht="12" x14ac:dyDescent="0.2">
      <c r="A124" s="85" t="s">
        <v>35</v>
      </c>
      <c r="B124" s="89"/>
      <c r="C124" s="89"/>
      <c r="D124" s="104"/>
      <c r="E124" s="99"/>
      <c r="F124" s="99"/>
      <c r="G124" s="104"/>
    </row>
    <row r="125" spans="1:7" s="16" customFormat="1" ht="12" x14ac:dyDescent="0.2">
      <c r="A125" s="82" t="s">
        <v>77</v>
      </c>
      <c r="B125" s="70">
        <v>0</v>
      </c>
      <c r="C125" s="69">
        <v>15</v>
      </c>
      <c r="D125" s="104">
        <f>IFERROR(((B125/C125)-1)*100,IF(B125+C125&lt;&gt;0,100,0))</f>
        <v>-100</v>
      </c>
      <c r="E125" s="69">
        <v>856</v>
      </c>
      <c r="F125" s="69">
        <v>610</v>
      </c>
      <c r="G125" s="104">
        <f>IFERROR(((E125/F125)-1)*100,IF(E125+F125&lt;&gt;0,100,0))</f>
        <v>40.327868852459027</v>
      </c>
    </row>
    <row r="126" spans="1:7" s="65" customFormat="1" ht="12" x14ac:dyDescent="0.2">
      <c r="A126" s="82" t="s">
        <v>95</v>
      </c>
      <c r="B126" s="67">
        <v>0</v>
      </c>
      <c r="C126" s="81">
        <v>0</v>
      </c>
      <c r="D126" s="104">
        <f>IFERROR(((B126/C126)-1)*100,IF(B126+C126&lt;&gt;0,100,0))</f>
        <v>0</v>
      </c>
      <c r="E126" s="81">
        <v>0</v>
      </c>
      <c r="F126" s="81">
        <v>0</v>
      </c>
      <c r="G126" s="104">
        <f>IFERROR(((E126/F126)-1)*100,IF(E126+F126&lt;&gt;0,100,0))</f>
        <v>0</v>
      </c>
    </row>
    <row r="127" spans="1:7" s="28" customFormat="1" ht="12" x14ac:dyDescent="0.2">
      <c r="A127" s="85" t="s">
        <v>34</v>
      </c>
      <c r="B127" s="86">
        <f>SUM(B125:B126)</f>
        <v>0</v>
      </c>
      <c r="C127" s="86">
        <f>SUM(C125:C126)</f>
        <v>15</v>
      </c>
      <c r="D127" s="104">
        <f>IFERROR(((B127/C127)-1)*100,IF(B127+C127&lt;&gt;0,100,0))</f>
        <v>-100</v>
      </c>
      <c r="E127" s="86">
        <f>SUM(E125:E126)</f>
        <v>856</v>
      </c>
      <c r="F127" s="86">
        <f>SUM(F125:F126)</f>
        <v>610</v>
      </c>
      <c r="G127" s="104">
        <f>IFERROR(((E127/F127)-1)*100,IF(E127+F127&lt;&gt;0,100,0))</f>
        <v>40.327868852459027</v>
      </c>
    </row>
    <row r="128" spans="1:7" s="16" customFormat="1" ht="12" x14ac:dyDescent="0.2">
      <c r="A128" s="30" t="s">
        <v>32</v>
      </c>
      <c r="B128" s="47"/>
      <c r="C128" s="47"/>
      <c r="D128" s="47"/>
      <c r="E128" s="52"/>
      <c r="F128" s="52"/>
      <c r="G128" s="47"/>
    </row>
    <row r="129" spans="1:7" s="16" customFormat="1" ht="12" x14ac:dyDescent="0.2">
      <c r="A129" s="85" t="s">
        <v>33</v>
      </c>
      <c r="B129" s="89"/>
      <c r="C129" s="89"/>
      <c r="D129" s="104"/>
      <c r="E129" s="95"/>
      <c r="F129" s="95"/>
      <c r="G129" s="104"/>
    </row>
    <row r="130" spans="1:7" s="16" customFormat="1" ht="12" x14ac:dyDescent="0.2">
      <c r="A130" s="82" t="s">
        <v>94</v>
      </c>
      <c r="B130" s="70">
        <v>0</v>
      </c>
      <c r="C130" s="69">
        <v>0</v>
      </c>
      <c r="D130" s="104">
        <f>IFERROR(((B130/C130)-1)*100,IF(B130+C130&lt;&gt;0,100,0))</f>
        <v>0</v>
      </c>
      <c r="E130" s="69">
        <v>37500</v>
      </c>
      <c r="F130" s="69">
        <v>6000</v>
      </c>
      <c r="G130" s="104">
        <f>IFERROR(((E130/F130)-1)*100,IF(E130+F130&lt;&gt;0,100,0))</f>
        <v>525</v>
      </c>
    </row>
    <row r="131" spans="1:7" s="16" customFormat="1" ht="12" x14ac:dyDescent="0.2">
      <c r="A131" s="82" t="s">
        <v>73</v>
      </c>
      <c r="B131" s="70">
        <v>85549</v>
      </c>
      <c r="C131" s="69">
        <v>39907</v>
      </c>
      <c r="D131" s="104">
        <f>IFERROR(((B131/C131)-1)*100,IF(B131+C131&lt;&gt;0,100,0))</f>
        <v>114.3709123712632</v>
      </c>
      <c r="E131" s="69">
        <v>11513059</v>
      </c>
      <c r="F131" s="69">
        <v>11578768</v>
      </c>
      <c r="G131" s="104">
        <f>IFERROR(((E131/F131)-1)*100,IF(E131+F131&lt;&gt;0,100,0))</f>
        <v>-0.56749560920470454</v>
      </c>
    </row>
    <row r="132" spans="1:7" s="16" customFormat="1" ht="12" x14ac:dyDescent="0.2">
      <c r="A132" s="82" t="s">
        <v>75</v>
      </c>
      <c r="B132" s="70">
        <v>9</v>
      </c>
      <c r="C132" s="69">
        <v>6</v>
      </c>
      <c r="D132" s="104">
        <f>IFERROR(((B132/C132)-1)*100,IF(B132+C132&lt;&gt;0,100,0))</f>
        <v>50</v>
      </c>
      <c r="E132" s="69">
        <v>27909</v>
      </c>
      <c r="F132" s="69">
        <v>24900</v>
      </c>
      <c r="G132" s="104">
        <f>IFERROR(((E132/F132)-1)*100,IF(E132+F132&lt;&gt;0,100,0))</f>
        <v>12.0843373493976</v>
      </c>
    </row>
    <row r="133" spans="1:7" s="16" customFormat="1" ht="12" x14ac:dyDescent="0.2">
      <c r="A133" s="85" t="s">
        <v>34</v>
      </c>
      <c r="B133" s="86">
        <f>SUM(B130:B132)</f>
        <v>85558</v>
      </c>
      <c r="C133" s="86">
        <f>SUM(C130:C132)</f>
        <v>39913</v>
      </c>
      <c r="D133" s="104">
        <f>IFERROR(((B133/C133)-1)*100,IF(B133+C133&lt;&gt;0,100,0))</f>
        <v>114.36123568762055</v>
      </c>
      <c r="E133" s="86">
        <f>SUM(E130:E132)</f>
        <v>11578468</v>
      </c>
      <c r="F133" s="86">
        <f>SUM(F130:F132)</f>
        <v>11609668</v>
      </c>
      <c r="G133" s="104">
        <f>IFERROR(((E133/F133)-1)*100,IF(E133+F133&lt;&gt;0,100,0))</f>
        <v>-0.26874153507232545</v>
      </c>
    </row>
    <row r="134" spans="1:7" s="28" customFormat="1" ht="12" x14ac:dyDescent="0.2">
      <c r="A134" s="82"/>
      <c r="B134" s="74"/>
      <c r="C134" s="74"/>
      <c r="D134" s="104"/>
      <c r="E134" s="88"/>
      <c r="F134" s="98"/>
      <c r="G134" s="104"/>
    </row>
    <row r="135" spans="1:7" s="16" customFormat="1" ht="12" x14ac:dyDescent="0.2">
      <c r="A135" s="85" t="s">
        <v>35</v>
      </c>
      <c r="B135" s="89"/>
      <c r="C135" s="89"/>
      <c r="D135" s="104"/>
      <c r="E135" s="99"/>
      <c r="F135" s="99"/>
      <c r="G135" s="104"/>
    </row>
    <row r="136" spans="1:7" s="16" customFormat="1" ht="12" x14ac:dyDescent="0.2">
      <c r="A136" s="82" t="s">
        <v>77</v>
      </c>
      <c r="B136" s="70">
        <v>0</v>
      </c>
      <c r="C136" s="69">
        <v>10007</v>
      </c>
      <c r="D136" s="104">
        <f>IFERROR(((B136/C136)-1)*100,)</f>
        <v>-100</v>
      </c>
      <c r="E136" s="69">
        <v>387541</v>
      </c>
      <c r="F136" s="69">
        <v>223712</v>
      </c>
      <c r="G136" s="104">
        <f>IFERROR(((E136/F136)-1)*100,)</f>
        <v>73.232101988270642</v>
      </c>
    </row>
    <row r="137" spans="1:7" s="16" customFormat="1" ht="12" x14ac:dyDescent="0.2">
      <c r="A137" s="82" t="s">
        <v>95</v>
      </c>
      <c r="B137" s="67">
        <v>0</v>
      </c>
      <c r="C137" s="81">
        <v>0</v>
      </c>
      <c r="D137" s="104">
        <f>IFERROR(((B137/C137)-1)*100,)</f>
        <v>0</v>
      </c>
      <c r="E137" s="81">
        <v>0</v>
      </c>
      <c r="F137" s="81">
        <v>0</v>
      </c>
      <c r="G137" s="104">
        <f>IFERROR(((E137/F137)-1)*100,)</f>
        <v>0</v>
      </c>
    </row>
    <row r="138" spans="1:7" s="16" customFormat="1" ht="12" x14ac:dyDescent="0.2">
      <c r="A138" s="85" t="s">
        <v>34</v>
      </c>
      <c r="B138" s="86">
        <f>SUM(B136:B137)</f>
        <v>0</v>
      </c>
      <c r="C138" s="86">
        <f>SUM(C136:C137)</f>
        <v>10007</v>
      </c>
      <c r="D138" s="104">
        <f>IFERROR(((B138/C138)-1)*100,)</f>
        <v>-100</v>
      </c>
      <c r="E138" s="86">
        <f>SUM(E136:E137)</f>
        <v>387541</v>
      </c>
      <c r="F138" s="86">
        <f>SUM(F136:F137)</f>
        <v>223712</v>
      </c>
      <c r="G138" s="104">
        <f>IFERROR(((E138/F138)-1)*100,)</f>
        <v>73.232101988270642</v>
      </c>
    </row>
    <row r="139" spans="1:7" s="16" customFormat="1" ht="12" x14ac:dyDescent="0.2">
      <c r="A139" s="30" t="s">
        <v>96</v>
      </c>
      <c r="B139" s="47"/>
      <c r="C139" s="47"/>
      <c r="D139" s="47"/>
      <c r="E139" s="52"/>
      <c r="F139" s="52"/>
      <c r="G139" s="47"/>
    </row>
    <row r="140" spans="1:7" s="33" customFormat="1" x14ac:dyDescent="0.2">
      <c r="A140" s="85" t="s">
        <v>33</v>
      </c>
      <c r="B140" s="89"/>
      <c r="C140" s="89"/>
      <c r="D140" s="104"/>
      <c r="E140" s="95"/>
      <c r="F140" s="95"/>
      <c r="G140" s="104"/>
    </row>
    <row r="141" spans="1:7" s="33" customFormat="1" x14ac:dyDescent="0.2">
      <c r="A141" s="82" t="s">
        <v>94</v>
      </c>
      <c r="B141" s="70">
        <v>0</v>
      </c>
      <c r="C141" s="69">
        <v>0</v>
      </c>
      <c r="D141" s="104">
        <f>IFERROR(((B141/C141)-1)*100,IF(B141+C141&lt;&gt;0,100,0))</f>
        <v>0</v>
      </c>
      <c r="E141" s="69">
        <v>872918.75</v>
      </c>
      <c r="F141" s="69">
        <v>139455</v>
      </c>
      <c r="G141" s="104">
        <f>IFERROR(((E141/F141)-1)*100,IF(E141+F141&lt;&gt;0,100,0))</f>
        <v>525.95012728120184</v>
      </c>
    </row>
    <row r="142" spans="1:7" s="33" customFormat="1" x14ac:dyDescent="0.2">
      <c r="A142" s="82" t="s">
        <v>73</v>
      </c>
      <c r="B142" s="70">
        <v>8228466.5547200004</v>
      </c>
      <c r="C142" s="69">
        <v>4243624.5493700001</v>
      </c>
      <c r="D142" s="104">
        <f>IFERROR(((B142/C142)-1)*100,IF(B142+C142&lt;&gt;0,100,0))</f>
        <v>93.901851094286414</v>
      </c>
      <c r="E142" s="69">
        <v>1136284506.09461</v>
      </c>
      <c r="F142" s="69">
        <v>1187509377.62797</v>
      </c>
      <c r="G142" s="104">
        <f>IFERROR(((E142/F142)-1)*100,IF(E142+F142&lt;&gt;0,100,0))</f>
        <v>-4.3136393276894225</v>
      </c>
    </row>
    <row r="143" spans="1:7" s="33" customFormat="1" x14ac:dyDescent="0.2">
      <c r="A143" s="82" t="s">
        <v>75</v>
      </c>
      <c r="B143" s="70">
        <v>34123.64</v>
      </c>
      <c r="C143" s="69">
        <v>33935.82</v>
      </c>
      <c r="D143" s="104">
        <f>IFERROR(((B143/C143)-1)*100,IF(B143+C143&lt;&gt;0,100,0))</f>
        <v>0.55345649523128593</v>
      </c>
      <c r="E143" s="69">
        <v>127599252.06</v>
      </c>
      <c r="F143" s="69">
        <v>107443039</v>
      </c>
      <c r="G143" s="104">
        <f>IFERROR(((E143/F143)-1)*100,IF(E143+F143&lt;&gt;0,100,0))</f>
        <v>18.759905944209198</v>
      </c>
    </row>
    <row r="144" spans="1:7" s="16" customFormat="1" ht="12" x14ac:dyDescent="0.2">
      <c r="A144" s="85" t="s">
        <v>34</v>
      </c>
      <c r="B144" s="86">
        <f>SUM(B141:B143)</f>
        <v>8262590.19472</v>
      </c>
      <c r="C144" s="86">
        <f>SUM(C141:C143)</f>
        <v>4277560.3693700004</v>
      </c>
      <c r="D144" s="104">
        <f>IFERROR(((B144/C144)-1)*100,IF(B144+C144&lt;&gt;0,100,0))</f>
        <v>93.161276083566193</v>
      </c>
      <c r="E144" s="86">
        <f>SUM(E141:E143)</f>
        <v>1264756676.9046099</v>
      </c>
      <c r="F144" s="86">
        <f>SUM(F141:F143)</f>
        <v>1295091871.62797</v>
      </c>
      <c r="G144" s="104">
        <f>IFERROR(((E144/F144)-1)*100,IF(E144+F144&lt;&gt;0,100,0))</f>
        <v>-2.3423199070215617</v>
      </c>
    </row>
    <row r="145" spans="1:7" s="16" customFormat="1" ht="12" x14ac:dyDescent="0.2">
      <c r="A145" s="82"/>
      <c r="B145" s="74"/>
      <c r="C145" s="74"/>
      <c r="D145" s="104"/>
      <c r="E145" s="88"/>
      <c r="F145" s="98"/>
      <c r="G145" s="104"/>
    </row>
    <row r="146" spans="1:7" s="16" customFormat="1" ht="12" x14ac:dyDescent="0.2">
      <c r="A146" s="85" t="s">
        <v>35</v>
      </c>
      <c r="B146" s="89"/>
      <c r="C146" s="89"/>
      <c r="D146" s="104"/>
      <c r="E146" s="99"/>
      <c r="F146" s="99"/>
      <c r="G146" s="104"/>
    </row>
    <row r="147" spans="1:7" s="28" customFormat="1" ht="12" x14ac:dyDescent="0.2">
      <c r="A147" s="82" t="s">
        <v>77</v>
      </c>
      <c r="B147" s="70">
        <v>0</v>
      </c>
      <c r="C147" s="69">
        <v>17026.86</v>
      </c>
      <c r="D147" s="104">
        <f>IFERROR(((B147/C147)-1)*100,IF(B147+C147&lt;&gt;0,100,0))</f>
        <v>-100</v>
      </c>
      <c r="E147" s="69">
        <v>507930.39828999998</v>
      </c>
      <c r="F147" s="69">
        <v>325036.53610999999</v>
      </c>
      <c r="G147" s="104">
        <f>IFERROR(((E147/F147)-1)*100,IF(E147+F147&lt;&gt;0,100,0))</f>
        <v>56.268708856195929</v>
      </c>
    </row>
    <row r="148" spans="1:7" s="16" customFormat="1" ht="12" x14ac:dyDescent="0.2">
      <c r="A148" s="82" t="s">
        <v>95</v>
      </c>
      <c r="B148" s="67">
        <v>0</v>
      </c>
      <c r="C148" s="81">
        <v>0</v>
      </c>
      <c r="D148" s="104">
        <f>IFERROR(((B148/C148)-1)*100,IF(B148+C148&lt;&gt;0,100,0))</f>
        <v>0</v>
      </c>
      <c r="E148" s="81">
        <v>0</v>
      </c>
      <c r="F148" s="81">
        <v>0</v>
      </c>
      <c r="G148" s="104">
        <f>IFERROR(((E148/F148)-1)*100,IF(E148+F148&lt;&gt;0,100,0))</f>
        <v>0</v>
      </c>
    </row>
    <row r="149" spans="1:7" s="16" customFormat="1" ht="12" x14ac:dyDescent="0.2">
      <c r="A149" s="85" t="s">
        <v>34</v>
      </c>
      <c r="B149" s="86">
        <f>SUM(B147:B148)</f>
        <v>0</v>
      </c>
      <c r="C149" s="86">
        <f>SUM(C147:C148)</f>
        <v>17026.86</v>
      </c>
      <c r="D149" s="104">
        <f>IFERROR(((B149/C149)-1)*100,IF(B149+C149&lt;&gt;0,100,0))</f>
        <v>-100</v>
      </c>
      <c r="E149" s="86">
        <f>SUM(E147:E148)</f>
        <v>507930.39828999998</v>
      </c>
      <c r="F149" s="86">
        <f>SUM(F147:F148)</f>
        <v>325036.53610999999</v>
      </c>
      <c r="G149" s="104">
        <f>IFERROR(((E149/F149)-1)*100,IF(E149+F149&lt;&gt;0,100,0))</f>
        <v>56.268708856195929</v>
      </c>
    </row>
    <row r="150" spans="1:7" s="16" customFormat="1" ht="12" x14ac:dyDescent="0.2">
      <c r="A150" s="30" t="s">
        <v>97</v>
      </c>
      <c r="B150" s="47"/>
      <c r="C150" s="47"/>
      <c r="D150" s="47"/>
      <c r="E150" s="52"/>
      <c r="F150" s="52"/>
      <c r="G150" s="47"/>
    </row>
    <row r="151" spans="1:7" s="16" customFormat="1" ht="12" x14ac:dyDescent="0.2">
      <c r="A151" s="85" t="s">
        <v>33</v>
      </c>
      <c r="B151" s="89"/>
      <c r="C151" s="89"/>
      <c r="D151" s="104"/>
      <c r="E151" s="95"/>
      <c r="F151" s="95"/>
      <c r="G151" s="96"/>
    </row>
    <row r="152" spans="1:7" s="16" customFormat="1" ht="12" x14ac:dyDescent="0.2">
      <c r="A152" s="82" t="s">
        <v>94</v>
      </c>
      <c r="B152" s="70">
        <v>35000</v>
      </c>
      <c r="C152" s="69">
        <v>2500</v>
      </c>
      <c r="D152" s="104">
        <f>IFERROR(((B152/C152)-1)*100,IF(B152+C152&lt;&gt;0,100,0))</f>
        <v>1300</v>
      </c>
      <c r="E152" s="81"/>
      <c r="F152" s="81"/>
      <c r="G152" s="68"/>
    </row>
    <row r="153" spans="1:7" s="16" customFormat="1" ht="12" x14ac:dyDescent="0.2">
      <c r="A153" s="82" t="s">
        <v>73</v>
      </c>
      <c r="B153" s="70">
        <v>821906</v>
      </c>
      <c r="C153" s="69">
        <v>1022178</v>
      </c>
      <c r="D153" s="104">
        <f>IFERROR(((B153/C153)-1)*100,IF(B153+C153&lt;&gt;0,100,0))</f>
        <v>-19.592673683057161</v>
      </c>
      <c r="E153" s="81"/>
      <c r="F153" s="81"/>
      <c r="G153" s="68"/>
    </row>
    <row r="154" spans="1:7" s="16" customFormat="1" ht="12" x14ac:dyDescent="0.2">
      <c r="A154" s="82" t="s">
        <v>75</v>
      </c>
      <c r="B154" s="70">
        <v>2090</v>
      </c>
      <c r="C154" s="69">
        <v>2712</v>
      </c>
      <c r="D154" s="104">
        <f>IFERROR(((B154/C154)-1)*100,IF(B154+C154&lt;&gt;0,100,0))</f>
        <v>-22.935103244837762</v>
      </c>
      <c r="E154" s="81"/>
      <c r="F154" s="81"/>
      <c r="G154" s="68"/>
    </row>
    <row r="155" spans="1:7" s="28" customFormat="1" ht="12" x14ac:dyDescent="0.2">
      <c r="A155" s="85" t="s">
        <v>34</v>
      </c>
      <c r="B155" s="86">
        <f>SUM(B152:B154)</f>
        <v>858996</v>
      </c>
      <c r="C155" s="86">
        <f>SUM(C152:C154)</f>
        <v>1027390</v>
      </c>
      <c r="D155" s="104">
        <f>IFERROR(((B155/C155)-1)*100,IF(B155+C155&lt;&gt;0,100,0))</f>
        <v>-16.390465159287125</v>
      </c>
      <c r="E155" s="86"/>
      <c r="F155" s="86"/>
      <c r="G155" s="68"/>
    </row>
    <row r="156" spans="1:7" s="28" customFormat="1" ht="12" x14ac:dyDescent="0.2">
      <c r="A156" s="82"/>
      <c r="B156" s="74"/>
      <c r="C156" s="74"/>
      <c r="D156" s="104"/>
      <c r="E156" s="88"/>
      <c r="F156" s="98"/>
      <c r="G156" s="98"/>
    </row>
    <row r="157" spans="1:7" s="16" customFormat="1" ht="12" x14ac:dyDescent="0.2">
      <c r="A157" s="85" t="s">
        <v>35</v>
      </c>
      <c r="B157" s="89"/>
      <c r="C157" s="89"/>
      <c r="D157" s="104"/>
      <c r="E157" s="99"/>
      <c r="F157" s="99"/>
      <c r="G157" s="99"/>
    </row>
    <row r="158" spans="1:7" s="16" customFormat="1" ht="12" x14ac:dyDescent="0.2">
      <c r="A158" s="82" t="s">
        <v>77</v>
      </c>
      <c r="B158" s="70">
        <v>105060</v>
      </c>
      <c r="C158" s="69">
        <v>67173</v>
      </c>
      <c r="D158" s="104">
        <f>IFERROR(((B158/C158)-1)*100,IF(B158+C158&lt;&gt;0,100,0))</f>
        <v>56.402125854137822</v>
      </c>
      <c r="E158" s="81"/>
      <c r="F158" s="81"/>
      <c r="G158" s="68"/>
    </row>
    <row r="159" spans="1:7" s="16" customFormat="1" ht="12" x14ac:dyDescent="0.2">
      <c r="A159" s="82" t="s">
        <v>95</v>
      </c>
      <c r="B159" s="67">
        <v>0</v>
      </c>
      <c r="C159" s="81">
        <v>0</v>
      </c>
      <c r="D159" s="104">
        <f>IFERROR(((B159/C159)-1)*100,IF(B159+C159&lt;&gt;0,100,0))</f>
        <v>0</v>
      </c>
      <c r="E159" s="81"/>
      <c r="F159" s="81"/>
      <c r="G159" s="68"/>
    </row>
    <row r="160" spans="1:7" s="28" customFormat="1" ht="12" x14ac:dyDescent="0.2">
      <c r="A160" s="85" t="s">
        <v>34</v>
      </c>
      <c r="B160" s="86">
        <f>SUM(B158:B159)</f>
        <v>105060</v>
      </c>
      <c r="C160" s="86">
        <f>SUM(C158:C159)</f>
        <v>67173</v>
      </c>
      <c r="D160" s="104">
        <f>IFERROR(((B160/C160)-1)*100,IF(B160+C160&lt;&gt;0,100,0))</f>
        <v>56.402125854137822</v>
      </c>
      <c r="E160" s="86"/>
      <c r="F160" s="86"/>
      <c r="G160" s="68"/>
    </row>
    <row r="161" spans="1:7" s="33" customFormat="1" ht="15" x14ac:dyDescent="0.25">
      <c r="A161" s="38"/>
      <c r="B161" s="38"/>
      <c r="C161" s="38"/>
      <c r="D161" s="38"/>
      <c r="E161" s="46"/>
      <c r="F161" s="34"/>
      <c r="G161" s="34"/>
    </row>
    <row r="162" spans="1:7" s="33" customFormat="1" ht="15.75" x14ac:dyDescent="0.25">
      <c r="A162" s="121" t="s">
        <v>76</v>
      </c>
      <c r="B162" s="121"/>
      <c r="C162" s="121"/>
      <c r="D162" s="121"/>
      <c r="E162" s="121"/>
      <c r="F162" s="121"/>
      <c r="G162" s="121"/>
    </row>
    <row r="163" spans="1:7" s="33" customFormat="1" ht="15" x14ac:dyDescent="0.25">
      <c r="A163" s="38" t="s">
        <v>81</v>
      </c>
      <c r="B163" s="37"/>
      <c r="C163" s="37"/>
      <c r="D163" s="37"/>
      <c r="E163" s="37"/>
      <c r="F163" s="34"/>
      <c r="G163" s="34"/>
    </row>
    <row r="164" spans="1:7" s="16" customFormat="1" ht="12" x14ac:dyDescent="0.2">
      <c r="A164" s="52"/>
      <c r="B164" s="52" t="s">
        <v>0</v>
      </c>
      <c r="C164" s="52" t="s">
        <v>0</v>
      </c>
      <c r="D164" s="52" t="s">
        <v>1</v>
      </c>
      <c r="E164" s="52" t="s">
        <v>2</v>
      </c>
      <c r="F164" s="52" t="s">
        <v>2</v>
      </c>
      <c r="G164" s="52" t="s">
        <v>1</v>
      </c>
    </row>
    <row r="165" spans="1:7" s="16" customFormat="1" ht="12" x14ac:dyDescent="0.2">
      <c r="A165" s="52"/>
      <c r="B165" s="52" t="s">
        <v>3</v>
      </c>
      <c r="C165" s="52" t="s">
        <v>3</v>
      </c>
      <c r="D165" s="52" t="s">
        <v>4</v>
      </c>
      <c r="E165" s="52" t="s">
        <v>5</v>
      </c>
      <c r="F165" s="52" t="s">
        <v>5</v>
      </c>
      <c r="G165" s="52" t="s">
        <v>6</v>
      </c>
    </row>
    <row r="166" spans="1:7" s="16" customFormat="1" ht="12" x14ac:dyDescent="0.2">
      <c r="A166" s="30" t="s">
        <v>31</v>
      </c>
      <c r="B166" s="47" t="s">
        <v>112</v>
      </c>
      <c r="C166" s="47" t="s">
        <v>113</v>
      </c>
      <c r="D166" s="52" t="s">
        <v>0</v>
      </c>
      <c r="E166" s="131">
        <v>2018</v>
      </c>
      <c r="F166" s="131">
        <v>2017</v>
      </c>
      <c r="G166" s="52" t="s">
        <v>7</v>
      </c>
    </row>
    <row r="167" spans="1:7" s="28" customFormat="1" ht="12" x14ac:dyDescent="0.2">
      <c r="A167" s="85" t="s">
        <v>33</v>
      </c>
      <c r="B167" s="89"/>
      <c r="C167" s="89"/>
      <c r="D167" s="94"/>
      <c r="E167" s="95"/>
      <c r="F167" s="95"/>
      <c r="G167" s="96"/>
    </row>
    <row r="168" spans="1:7" s="16" customFormat="1" ht="12" x14ac:dyDescent="0.2">
      <c r="A168" s="82" t="s">
        <v>114</v>
      </c>
      <c r="B168" s="70">
        <v>0</v>
      </c>
      <c r="C168" s="69">
        <v>0</v>
      </c>
      <c r="D168" s="138">
        <f>IFERROR(((B168/C168)-1)*100,IF(B168+C168&lt;&gt;0,100,0))</f>
        <v>0</v>
      </c>
      <c r="E168" s="69">
        <v>0</v>
      </c>
      <c r="F168" s="69">
        <v>4</v>
      </c>
      <c r="G168" s="138">
        <f>IFERROR(((E168/F168)-1)*100,IF(E168+F168&lt;&gt;0,100,0))</f>
        <v>-100</v>
      </c>
    </row>
    <row r="169" spans="1:7" s="65" customFormat="1" ht="12" x14ac:dyDescent="0.2">
      <c r="A169" s="107" t="s">
        <v>115</v>
      </c>
      <c r="B169" s="70">
        <v>0</v>
      </c>
      <c r="C169" s="69">
        <v>0</v>
      </c>
      <c r="D169" s="138">
        <f>IFERROR(((B169/C169)-1)*100,IF(B169+C169&lt;&gt;0,100,0))</f>
        <v>0</v>
      </c>
      <c r="E169" s="69">
        <v>9</v>
      </c>
      <c r="F169" s="69">
        <v>0</v>
      </c>
      <c r="G169" s="138">
        <f>IFERROR(((E169/F169)-1)*100,IF(E169+F169&lt;&gt;0,100,0))</f>
        <v>100</v>
      </c>
    </row>
    <row r="170" spans="1:7" s="65" customFormat="1" ht="12" x14ac:dyDescent="0.2">
      <c r="A170" s="107" t="s">
        <v>116</v>
      </c>
      <c r="B170" s="70">
        <v>0</v>
      </c>
      <c r="C170" s="69">
        <v>0</v>
      </c>
      <c r="D170" s="138">
        <f>IFERROR(((B170/C170)-1)*100,IF(B170+C170&lt;&gt;0,100,0))</f>
        <v>0</v>
      </c>
      <c r="E170" s="69">
        <v>58</v>
      </c>
      <c r="F170" s="69">
        <v>110</v>
      </c>
      <c r="G170" s="138">
        <f>IFERROR(((E170/F170)-1)*100,IF(E170+F170&lt;&gt;0,100,0))</f>
        <v>-47.27272727272728</v>
      </c>
    </row>
    <row r="171" spans="1:7" s="65" customFormat="1" ht="12" x14ac:dyDescent="0.2">
      <c r="A171" s="107" t="s">
        <v>117</v>
      </c>
      <c r="B171" s="70">
        <v>1</v>
      </c>
      <c r="C171" s="69">
        <v>0</v>
      </c>
      <c r="D171" s="138">
        <f>IFERROR(((B171/C171)-1)*100,IF(B171+C171&lt;&gt;0,100,0))</f>
        <v>100</v>
      </c>
      <c r="E171" s="69">
        <v>26</v>
      </c>
      <c r="F171" s="69">
        <v>65</v>
      </c>
      <c r="G171" s="138">
        <f>IFERROR(((E171/F171)-1)*100,IF(E171+F171&lt;&gt;0,100,0))</f>
        <v>-60</v>
      </c>
    </row>
    <row r="172" spans="1:7" s="65" customFormat="1" ht="12" x14ac:dyDescent="0.2">
      <c r="A172" s="107" t="s">
        <v>118</v>
      </c>
      <c r="B172" s="70">
        <v>0</v>
      </c>
      <c r="C172" s="69">
        <v>0</v>
      </c>
      <c r="D172" s="138">
        <f>IFERROR(((B172/C172)-1)*100,IF(B172+C172&lt;&gt;0,100,0))</f>
        <v>0</v>
      </c>
      <c r="E172" s="69">
        <v>0</v>
      </c>
      <c r="F172" s="69">
        <v>16</v>
      </c>
      <c r="G172" s="138">
        <f>IFERROR(((E172/F172)-1)*100,IF(E172+F172&lt;&gt;0,100,0))</f>
        <v>-100</v>
      </c>
    </row>
    <row r="173" spans="1:7" s="65" customFormat="1" ht="12" x14ac:dyDescent="0.2">
      <c r="A173" s="107" t="s">
        <v>119</v>
      </c>
      <c r="B173" s="70">
        <v>22</v>
      </c>
      <c r="C173" s="69">
        <v>5</v>
      </c>
      <c r="D173" s="138">
        <f>IFERROR(((B173/C173)-1)*100,IF(B173+C173&lt;&gt;0,100,0))</f>
        <v>340.00000000000006</v>
      </c>
      <c r="E173" s="69">
        <v>939</v>
      </c>
      <c r="F173" s="69">
        <v>800</v>
      </c>
      <c r="G173" s="138">
        <f>IFERROR(((E173/F173)-1)*100,IF(E173+F173&lt;&gt;0,100,0))</f>
        <v>17.375000000000007</v>
      </c>
    </row>
    <row r="174" spans="1:7" s="65" customFormat="1" ht="12" x14ac:dyDescent="0.2">
      <c r="A174" s="107" t="s">
        <v>120</v>
      </c>
      <c r="B174" s="70">
        <v>10</v>
      </c>
      <c r="C174" s="69">
        <v>17</v>
      </c>
      <c r="D174" s="138">
        <f>IFERROR(((B174/C174)-1)*100,IF(B174+C174&lt;&gt;0,100,0))</f>
        <v>-41.17647058823529</v>
      </c>
      <c r="E174" s="69">
        <v>784</v>
      </c>
      <c r="F174" s="69">
        <v>751</v>
      </c>
      <c r="G174" s="138">
        <f>IFERROR(((E174/F174)-1)*100,IF(E174+F174&lt;&gt;0,100,0))</f>
        <v>4.3941411451398071</v>
      </c>
    </row>
    <row r="175" spans="1:7" s="65" customFormat="1" ht="12" x14ac:dyDescent="0.2">
      <c r="A175" s="107" t="s">
        <v>121</v>
      </c>
      <c r="B175" s="70">
        <v>1</v>
      </c>
      <c r="C175" s="69">
        <v>9</v>
      </c>
      <c r="D175" s="138">
        <f>IFERROR(((B175/C175)-1)*100,IF(B175+C175&lt;&gt;0,100,0))</f>
        <v>-88.888888888888886</v>
      </c>
      <c r="E175" s="69">
        <v>426</v>
      </c>
      <c r="F175" s="69">
        <v>97</v>
      </c>
      <c r="G175" s="138">
        <f>IFERROR(((E175/F175)-1)*100,IF(E175+F175&lt;&gt;0,100,0))</f>
        <v>339.17525773195882</v>
      </c>
    </row>
    <row r="176" spans="1:7" s="65" customFormat="1" ht="12" x14ac:dyDescent="0.2">
      <c r="A176" s="107" t="s">
        <v>122</v>
      </c>
      <c r="B176" s="70">
        <v>2</v>
      </c>
      <c r="C176" s="69">
        <v>3</v>
      </c>
      <c r="D176" s="138">
        <f>IFERROR(((B176/C176)-1)*100,IF(B176+C176&lt;&gt;0,100,0))</f>
        <v>-33.333333333333336</v>
      </c>
      <c r="E176" s="69">
        <v>277</v>
      </c>
      <c r="F176" s="69">
        <v>197</v>
      </c>
      <c r="G176" s="138">
        <f>IFERROR(((E176/F176)-1)*100,IF(E176+F176&lt;&gt;0,100,0))</f>
        <v>40.609137055837571</v>
      </c>
    </row>
    <row r="177" spans="1:7" s="65" customFormat="1" ht="12" x14ac:dyDescent="0.2">
      <c r="A177" s="107" t="s">
        <v>123</v>
      </c>
      <c r="B177" s="70">
        <v>0</v>
      </c>
      <c r="C177" s="69">
        <v>0</v>
      </c>
      <c r="D177" s="138">
        <f>IFERROR(((B177/C177)-1)*100,IF(B177+C177&lt;&gt;0,100,0))</f>
        <v>0</v>
      </c>
      <c r="E177" s="69">
        <v>0</v>
      </c>
      <c r="F177" s="69">
        <v>5</v>
      </c>
      <c r="G177" s="138">
        <f>IFERROR(((E177/F177)-1)*100,IF(E177+F177&lt;&gt;0,100,0))</f>
        <v>-100</v>
      </c>
    </row>
    <row r="178" spans="1:7" s="65" customFormat="1" ht="12" x14ac:dyDescent="0.2">
      <c r="A178" s="107" t="s">
        <v>124</v>
      </c>
      <c r="B178" s="70">
        <v>0</v>
      </c>
      <c r="C178" s="69">
        <v>23</v>
      </c>
      <c r="D178" s="138">
        <f>IFERROR(((B178/C178)-1)*100,IF(B178+C178&lt;&gt;0,100,0))</f>
        <v>-100</v>
      </c>
      <c r="E178" s="69">
        <v>60</v>
      </c>
      <c r="F178" s="69">
        <v>55</v>
      </c>
      <c r="G178" s="138">
        <f>IFERROR(((E178/F178)-1)*100,IF(E178+F178&lt;&gt;0,100,0))</f>
        <v>9.0909090909090828</v>
      </c>
    </row>
    <row r="179" spans="1:7" s="65" customFormat="1" ht="12" x14ac:dyDescent="0.2">
      <c r="A179" s="107" t="s">
        <v>125</v>
      </c>
      <c r="B179" s="70">
        <v>58</v>
      </c>
      <c r="C179" s="69">
        <v>124</v>
      </c>
      <c r="D179" s="138">
        <f>IFERROR(((B179/C179)-1)*100,IF(B179+C179&lt;&gt;0,100,0))</f>
        <v>-53.225806451612897</v>
      </c>
      <c r="E179" s="69">
        <v>3893</v>
      </c>
      <c r="F179" s="69">
        <v>4954</v>
      </c>
      <c r="G179" s="138">
        <f>IFERROR(((E179/F179)-1)*100,IF(E179+F179&lt;&gt;0,100,0))</f>
        <v>-21.417036737989502</v>
      </c>
    </row>
    <row r="180" spans="1:7" s="65" customFormat="1" ht="12" x14ac:dyDescent="0.2">
      <c r="A180" s="107" t="s">
        <v>126</v>
      </c>
      <c r="B180" s="70">
        <v>36</v>
      </c>
      <c r="C180" s="69">
        <v>52</v>
      </c>
      <c r="D180" s="138">
        <f>IFERROR(((B180/C180)-1)*100,IF(B180+C180&lt;&gt;0,100,0))</f>
        <v>-30.76923076923077</v>
      </c>
      <c r="E180" s="69">
        <v>3003</v>
      </c>
      <c r="F180" s="69">
        <v>4062</v>
      </c>
      <c r="G180" s="138">
        <f>IFERROR(((E180/F180)-1)*100,IF(E180+F180&lt;&gt;0,100,0))</f>
        <v>-26.070901033973414</v>
      </c>
    </row>
    <row r="181" spans="1:7" s="65" customFormat="1" ht="12" x14ac:dyDescent="0.2">
      <c r="A181" s="107" t="s">
        <v>127</v>
      </c>
      <c r="B181" s="70">
        <v>8</v>
      </c>
      <c r="C181" s="69">
        <v>2</v>
      </c>
      <c r="D181" s="138">
        <f>IFERROR(((B181/C181)-1)*100,IF(B181+C181&lt;&gt;0,100,0))</f>
        <v>300</v>
      </c>
      <c r="E181" s="69">
        <v>42</v>
      </c>
      <c r="F181" s="69">
        <v>87</v>
      </c>
      <c r="G181" s="138">
        <f>IFERROR(((E181/F181)-1)*100,IF(E181+F181&lt;&gt;0,100,0))</f>
        <v>-51.724137931034477</v>
      </c>
    </row>
    <row r="182" spans="1:7" s="65" customFormat="1" ht="12" x14ac:dyDescent="0.2">
      <c r="A182" s="107" t="s">
        <v>128</v>
      </c>
      <c r="B182" s="70">
        <v>0</v>
      </c>
      <c r="C182" s="69">
        <v>0</v>
      </c>
      <c r="D182" s="138">
        <f>IFERROR(((B182/C182)-1)*100,IF(B182+C182&lt;&gt;0,100,0))</f>
        <v>0</v>
      </c>
      <c r="E182" s="69">
        <v>0</v>
      </c>
      <c r="F182" s="69">
        <v>14</v>
      </c>
      <c r="G182" s="138">
        <f>IFERROR(((E182/F182)-1)*100,IF(E182+F182&lt;&gt;0,100,0))</f>
        <v>-100</v>
      </c>
    </row>
    <row r="183" spans="1:7" s="65" customFormat="1" ht="12" x14ac:dyDescent="0.2">
      <c r="A183" s="107" t="s">
        <v>129</v>
      </c>
      <c r="B183" s="70">
        <v>0</v>
      </c>
      <c r="C183" s="69">
        <v>1</v>
      </c>
      <c r="D183" s="138">
        <f>IFERROR(((B183/C183)-1)*100,IF(B183+C183&lt;&gt;0,100,0))</f>
        <v>-100</v>
      </c>
      <c r="E183" s="69">
        <v>54</v>
      </c>
      <c r="F183" s="69">
        <v>66</v>
      </c>
      <c r="G183" s="138">
        <f>IFERROR(((E183/F183)-1)*100,IF(E183+F183&lt;&gt;0,100,0))</f>
        <v>-18.181818181818176</v>
      </c>
    </row>
    <row r="184" spans="1:7" s="65" customFormat="1" ht="12" x14ac:dyDescent="0.2">
      <c r="A184" s="107" t="s">
        <v>130</v>
      </c>
      <c r="B184" s="70">
        <v>0</v>
      </c>
      <c r="C184" s="69">
        <v>2</v>
      </c>
      <c r="D184" s="138">
        <f>IFERROR(((B184/C184)-1)*100,IF(B184+C184&lt;&gt;0,100,0))</f>
        <v>-100</v>
      </c>
      <c r="E184" s="69">
        <v>9</v>
      </c>
      <c r="F184" s="69">
        <v>5</v>
      </c>
      <c r="G184" s="138">
        <f>IFERROR(((E184/F184)-1)*100,IF(E184+F184&lt;&gt;0,100,0))</f>
        <v>80</v>
      </c>
    </row>
    <row r="185" spans="1:7" s="65" customFormat="1" ht="12" x14ac:dyDescent="0.2">
      <c r="A185" s="107" t="s">
        <v>131</v>
      </c>
      <c r="B185" s="70">
        <v>0</v>
      </c>
      <c r="C185" s="69">
        <v>0</v>
      </c>
      <c r="D185" s="138">
        <f>IFERROR(((B185/C185)-1)*100,IF(B185+C185&lt;&gt;0,100,0))</f>
        <v>0</v>
      </c>
      <c r="E185" s="69">
        <v>0</v>
      </c>
      <c r="F185" s="69">
        <v>12</v>
      </c>
      <c r="G185" s="138">
        <f>IFERROR(((E185/F185)-1)*100,IF(E185+F185&lt;&gt;0,100,0))</f>
        <v>-100</v>
      </c>
    </row>
    <row r="186" spans="1:7" s="65" customFormat="1" ht="12" x14ac:dyDescent="0.2">
      <c r="A186" s="107" t="s">
        <v>132</v>
      </c>
      <c r="B186" s="70">
        <v>0</v>
      </c>
      <c r="C186" s="69">
        <v>1</v>
      </c>
      <c r="D186" s="138">
        <f>IFERROR(((B186/C186)-1)*100,IF(B186+C186&lt;&gt;0,100,0))</f>
        <v>-100</v>
      </c>
      <c r="E186" s="69">
        <v>6</v>
      </c>
      <c r="F186" s="69">
        <v>2</v>
      </c>
      <c r="G186" s="138">
        <f>IFERROR(((E186/F186)-1)*100,IF(E186+F186&lt;&gt;0,100,0))</f>
        <v>200</v>
      </c>
    </row>
    <row r="187" spans="1:7" s="65" customFormat="1" ht="12" x14ac:dyDescent="0.2">
      <c r="A187" s="107" t="s">
        <v>133</v>
      </c>
      <c r="B187" s="70">
        <v>0</v>
      </c>
      <c r="C187" s="69">
        <v>0</v>
      </c>
      <c r="D187" s="138">
        <f>IFERROR(((B187/C187)-1)*100,IF(B187+C187&lt;&gt;0,100,0))</f>
        <v>0</v>
      </c>
      <c r="E187" s="69">
        <v>52</v>
      </c>
      <c r="F187" s="69">
        <v>0</v>
      </c>
      <c r="G187" s="138">
        <f>IFERROR(((E187/F187)-1)*100,IF(E187+F187&lt;&gt;0,100,0))</f>
        <v>100</v>
      </c>
    </row>
    <row r="188" spans="1:7" s="65" customFormat="1" ht="12" x14ac:dyDescent="0.2">
      <c r="A188" s="107" t="s">
        <v>134</v>
      </c>
      <c r="B188" s="70">
        <v>0</v>
      </c>
      <c r="C188" s="69">
        <v>0</v>
      </c>
      <c r="D188" s="138">
        <f>IFERROR(((B188/C188)-1)*100,IF(B188+C188&lt;&gt;0,100,0))</f>
        <v>0</v>
      </c>
      <c r="E188" s="69">
        <v>0</v>
      </c>
      <c r="F188" s="69">
        <v>3</v>
      </c>
      <c r="G188" s="138">
        <f>IFERROR(((E188/F188)-1)*100,IF(E188+F188&lt;&gt;0,100,0))</f>
        <v>-100</v>
      </c>
    </row>
    <row r="189" spans="1:7" s="65" customFormat="1" ht="12" x14ac:dyDescent="0.2">
      <c r="A189" s="107" t="s">
        <v>135</v>
      </c>
      <c r="B189" s="70">
        <v>0</v>
      </c>
      <c r="C189" s="69">
        <v>1</v>
      </c>
      <c r="D189" s="138">
        <f>IFERROR(((B189/C189)-1)*100,IF(B189+C189&lt;&gt;0,100,0))</f>
        <v>-100</v>
      </c>
      <c r="E189" s="69">
        <v>59</v>
      </c>
      <c r="F189" s="69">
        <v>56</v>
      </c>
      <c r="G189" s="138">
        <f>IFERROR(((E189/F189)-1)*100,IF(E189+F189&lt;&gt;0,100,0))</f>
        <v>5.3571428571428603</v>
      </c>
    </row>
    <row r="190" spans="1:7" s="65" customFormat="1" ht="12" x14ac:dyDescent="0.2">
      <c r="A190" s="107" t="s">
        <v>136</v>
      </c>
      <c r="B190" s="70">
        <v>933</v>
      </c>
      <c r="C190" s="69">
        <v>790</v>
      </c>
      <c r="D190" s="138">
        <f>IFERROR(((B190/C190)-1)*100,IF(B190+C190&lt;&gt;0,100,0))</f>
        <v>18.101265822784818</v>
      </c>
      <c r="E190" s="69">
        <v>34345</v>
      </c>
      <c r="F190" s="69">
        <v>43442</v>
      </c>
      <c r="G190" s="138">
        <f>IFERROR(((E190/F190)-1)*100,IF(E190+F190&lt;&gt;0,100,0))</f>
        <v>-20.940564430735233</v>
      </c>
    </row>
    <row r="191" spans="1:7" s="65" customFormat="1" ht="12" x14ac:dyDescent="0.2">
      <c r="A191" s="107" t="s">
        <v>137</v>
      </c>
      <c r="B191" s="70">
        <v>3</v>
      </c>
      <c r="C191" s="69">
        <v>2</v>
      </c>
      <c r="D191" s="138">
        <f>IFERROR(((B191/C191)-1)*100,IF(B191+C191&lt;&gt;0,100,0))</f>
        <v>50</v>
      </c>
      <c r="E191" s="69">
        <v>175</v>
      </c>
      <c r="F191" s="69">
        <v>234</v>
      </c>
      <c r="G191" s="138">
        <f>IFERROR(((E191/F191)-1)*100,IF(E191+F191&lt;&gt;0,100,0))</f>
        <v>-25.213675213675213</v>
      </c>
    </row>
    <row r="192" spans="1:7" s="28" customFormat="1" ht="12" x14ac:dyDescent="0.2">
      <c r="A192" s="85" t="s">
        <v>34</v>
      </c>
      <c r="B192" s="139">
        <f>SUM(B168:B191)</f>
        <v>1074</v>
      </c>
      <c r="C192" s="139">
        <f>SUM(C168:C191)</f>
        <v>1032</v>
      </c>
      <c r="D192" s="104">
        <f>IFERROR(((B192/C192)-1)*100,IF(B192+C192&lt;&gt;0,100,0))</f>
        <v>4.0697674418604723</v>
      </c>
      <c r="E192" s="139">
        <f>SUM(E168:E191)</f>
        <v>44217</v>
      </c>
      <c r="F192" s="139">
        <f>SUM(F168:F191)</f>
        <v>55037</v>
      </c>
      <c r="G192" s="104">
        <f>IFERROR(((E192/F192)-1)*100,IF(E192+F192&lt;&gt;0,100,0))</f>
        <v>-19.659501789705104</v>
      </c>
    </row>
    <row r="193" spans="1:7" s="16" customFormat="1" ht="12" x14ac:dyDescent="0.2">
      <c r="A193" s="82"/>
      <c r="B193" s="74"/>
      <c r="C193" s="74"/>
      <c r="D193" s="97"/>
      <c r="E193" s="88"/>
      <c r="F193" s="98"/>
      <c r="G193" s="97"/>
    </row>
    <row r="194" spans="1:7" s="16" customFormat="1" ht="12" x14ac:dyDescent="0.2">
      <c r="A194" s="85" t="s">
        <v>35</v>
      </c>
      <c r="B194" s="89"/>
      <c r="C194" s="89"/>
      <c r="D194" s="99"/>
      <c r="E194" s="99"/>
      <c r="F194" s="99"/>
      <c r="G194" s="99"/>
    </row>
    <row r="195" spans="1:7" s="16" customFormat="1" ht="12" x14ac:dyDescent="0.2">
      <c r="A195" s="82" t="s">
        <v>116</v>
      </c>
      <c r="B195" s="70">
        <v>0</v>
      </c>
      <c r="C195" s="69">
        <v>164</v>
      </c>
      <c r="D195" s="138">
        <f>IFERROR(((B195/C195)-1)*100,IF(B195+C195&lt;&gt;0,100,0))</f>
        <v>-100</v>
      </c>
      <c r="E195" s="69">
        <v>41</v>
      </c>
      <c r="F195" s="69">
        <v>312</v>
      </c>
      <c r="G195" s="138">
        <f>IFERROR(((E195/F195)-1)*100,IF(E195+F195&lt;&gt;0,100,0))</f>
        <v>-86.858974358974365</v>
      </c>
    </row>
    <row r="196" spans="1:7" s="65" customFormat="1" ht="12" x14ac:dyDescent="0.2">
      <c r="A196" s="107" t="s">
        <v>117</v>
      </c>
      <c r="B196" s="70">
        <v>0</v>
      </c>
      <c r="C196" s="69">
        <v>5</v>
      </c>
      <c r="D196" s="138">
        <f>IFERROR(((B196/C196)-1)*100,IF(B196+C196&lt;&gt;0,100,0))</f>
        <v>-100</v>
      </c>
      <c r="E196" s="69">
        <v>0</v>
      </c>
      <c r="F196" s="69">
        <v>6</v>
      </c>
      <c r="G196" s="138">
        <f>IFERROR(((E196/F196)-1)*100,IF(E196+F196&lt;&gt;0,100,0))</f>
        <v>-100</v>
      </c>
    </row>
    <row r="197" spans="1:7" s="65" customFormat="1" ht="12" x14ac:dyDescent="0.2">
      <c r="A197" s="107" t="s">
        <v>118</v>
      </c>
      <c r="B197" s="70">
        <v>0</v>
      </c>
      <c r="C197" s="69">
        <v>0</v>
      </c>
      <c r="D197" s="138">
        <f>IFERROR(((B197/C197)-1)*100,IF(B197+C197&lt;&gt;0,100,0))</f>
        <v>0</v>
      </c>
      <c r="E197" s="69">
        <v>0</v>
      </c>
      <c r="F197" s="69">
        <v>5</v>
      </c>
      <c r="G197" s="138">
        <f>IFERROR(((E197/F197)-1)*100,IF(E197+F197&lt;&gt;0,100,0))</f>
        <v>-100</v>
      </c>
    </row>
    <row r="198" spans="1:7" s="65" customFormat="1" ht="12" x14ac:dyDescent="0.2">
      <c r="A198" s="107" t="s">
        <v>119</v>
      </c>
      <c r="B198" s="70">
        <v>31</v>
      </c>
      <c r="C198" s="69">
        <v>140</v>
      </c>
      <c r="D198" s="138">
        <f>IFERROR(((B198/C198)-1)*100,IF(B198+C198&lt;&gt;0,100,0))</f>
        <v>-77.857142857142861</v>
      </c>
      <c r="E198" s="69">
        <v>1052</v>
      </c>
      <c r="F198" s="69">
        <v>1118</v>
      </c>
      <c r="G198" s="138">
        <f>IFERROR(((E198/F198)-1)*100,IF(E198+F198&lt;&gt;0,100,0))</f>
        <v>-5.903398926654746</v>
      </c>
    </row>
    <row r="199" spans="1:7" s="65" customFormat="1" ht="12" x14ac:dyDescent="0.2">
      <c r="A199" s="107" t="s">
        <v>138</v>
      </c>
      <c r="B199" s="70">
        <v>0</v>
      </c>
      <c r="C199" s="69">
        <v>0</v>
      </c>
      <c r="D199" s="138">
        <f>IFERROR(((B199/C199)-1)*100,IF(B199+C199&lt;&gt;0,100,0))</f>
        <v>0</v>
      </c>
      <c r="E199" s="69">
        <v>25</v>
      </c>
      <c r="F199" s="69">
        <v>0</v>
      </c>
      <c r="G199" s="138">
        <f>IFERROR(((E199/F199)-1)*100,IF(E199+F199&lt;&gt;0,100,0))</f>
        <v>100</v>
      </c>
    </row>
    <row r="200" spans="1:7" s="65" customFormat="1" ht="12" x14ac:dyDescent="0.2">
      <c r="A200" s="107" t="s">
        <v>125</v>
      </c>
      <c r="B200" s="70">
        <v>0</v>
      </c>
      <c r="C200" s="69">
        <v>238</v>
      </c>
      <c r="D200" s="138">
        <f>IFERROR(((B200/C200)-1)*100,IF(B200+C200&lt;&gt;0,100,0))</f>
        <v>-100</v>
      </c>
      <c r="E200" s="69">
        <v>222</v>
      </c>
      <c r="F200" s="69">
        <v>341</v>
      </c>
      <c r="G200" s="138">
        <f>IFERROR(((E200/F200)-1)*100,IF(E200+F200&lt;&gt;0,100,0))</f>
        <v>-34.897360703812318</v>
      </c>
    </row>
    <row r="201" spans="1:7" s="65" customFormat="1" ht="12" x14ac:dyDescent="0.2">
      <c r="A201" s="107" t="s">
        <v>126</v>
      </c>
      <c r="B201" s="70">
        <v>0</v>
      </c>
      <c r="C201" s="69">
        <v>0</v>
      </c>
      <c r="D201" s="138">
        <f>IFERROR(((B201/C201)-1)*100,IF(B201+C201&lt;&gt;0,100,0))</f>
        <v>0</v>
      </c>
      <c r="E201" s="69">
        <v>8</v>
      </c>
      <c r="F201" s="69">
        <v>19</v>
      </c>
      <c r="G201" s="138">
        <f>IFERROR(((E201/F201)-1)*100,IF(E201+F201&lt;&gt;0,100,0))</f>
        <v>-57.894736842105267</v>
      </c>
    </row>
    <row r="202" spans="1:7" s="65" customFormat="1" ht="12" x14ac:dyDescent="0.2">
      <c r="A202" s="107" t="s">
        <v>139</v>
      </c>
      <c r="B202" s="70">
        <v>0</v>
      </c>
      <c r="C202" s="69">
        <v>0</v>
      </c>
      <c r="D202" s="138">
        <f>IFERROR(((B202/C202)-1)*100,IF(B202+C202&lt;&gt;0,100,0))</f>
        <v>0</v>
      </c>
      <c r="E202" s="69">
        <v>2</v>
      </c>
      <c r="F202" s="69">
        <v>0</v>
      </c>
      <c r="G202" s="138">
        <f>IFERROR(((E202/F202)-1)*100,IF(E202+F202&lt;&gt;0,100,0))</f>
        <v>100</v>
      </c>
    </row>
    <row r="203" spans="1:7" s="65" customFormat="1" ht="12" x14ac:dyDescent="0.2">
      <c r="A203" s="107" t="s">
        <v>140</v>
      </c>
      <c r="B203" s="70">
        <v>0</v>
      </c>
      <c r="C203" s="69">
        <v>0</v>
      </c>
      <c r="D203" s="138">
        <f>IFERROR(((B203/C203)-1)*100,IF(B203+C203&lt;&gt;0,100,0))</f>
        <v>0</v>
      </c>
      <c r="E203" s="69">
        <v>14</v>
      </c>
      <c r="F203" s="69">
        <v>0</v>
      </c>
      <c r="G203" s="138">
        <f>IFERROR(((E203/F203)-1)*100,IF(E203+F203&lt;&gt;0,100,0))</f>
        <v>100</v>
      </c>
    </row>
    <row r="204" spans="1:7" s="65" customFormat="1" ht="12" x14ac:dyDescent="0.2">
      <c r="A204" s="107" t="s">
        <v>141</v>
      </c>
      <c r="B204" s="70">
        <v>0</v>
      </c>
      <c r="C204" s="69">
        <v>0</v>
      </c>
      <c r="D204" s="138">
        <f>IFERROR(((B204/C204)-1)*100,IF(B204+C204&lt;&gt;0,100,0))</f>
        <v>0</v>
      </c>
      <c r="E204" s="69">
        <v>7</v>
      </c>
      <c r="F204" s="69">
        <v>0</v>
      </c>
      <c r="G204" s="138">
        <f>IFERROR(((E204/F204)-1)*100,IF(E204+F204&lt;&gt;0,100,0))</f>
        <v>100</v>
      </c>
    </row>
    <row r="205" spans="1:7" s="65" customFormat="1" ht="12" x14ac:dyDescent="0.2">
      <c r="A205" s="107" t="s">
        <v>133</v>
      </c>
      <c r="B205" s="70">
        <v>0</v>
      </c>
      <c r="C205" s="69">
        <v>0</v>
      </c>
      <c r="D205" s="138">
        <f>IFERROR(((B205/C205)-1)*100,IF(B205+C205&lt;&gt;0,100,0))</f>
        <v>0</v>
      </c>
      <c r="E205" s="69">
        <v>17</v>
      </c>
      <c r="F205" s="69">
        <v>0</v>
      </c>
      <c r="G205" s="138">
        <f>IFERROR(((E205/F205)-1)*100,IF(E205+F205&lt;&gt;0,100,0))</f>
        <v>100</v>
      </c>
    </row>
    <row r="206" spans="1:7" s="65" customFormat="1" ht="12" x14ac:dyDescent="0.2">
      <c r="A206" s="107" t="s">
        <v>136</v>
      </c>
      <c r="B206" s="70">
        <v>71</v>
      </c>
      <c r="C206" s="69">
        <v>210</v>
      </c>
      <c r="D206" s="138">
        <f>IFERROR(((B206/C206)-1)*100,IF(B206+C206&lt;&gt;0,100,0))</f>
        <v>-66.19047619047619</v>
      </c>
      <c r="E206" s="69">
        <v>1819</v>
      </c>
      <c r="F206" s="69">
        <v>1740</v>
      </c>
      <c r="G206" s="138">
        <f>IFERROR(((E206/F206)-1)*100,IF(E206+F206&lt;&gt;0,100,0))</f>
        <v>4.5402298850574674</v>
      </c>
    </row>
    <row r="207" spans="1:7" s="65" customFormat="1" ht="12" x14ac:dyDescent="0.2">
      <c r="A207" s="107" t="s">
        <v>142</v>
      </c>
      <c r="B207" s="70">
        <v>0</v>
      </c>
      <c r="C207" s="69">
        <v>0</v>
      </c>
      <c r="D207" s="138">
        <f>IFERROR(((B207/C207)-1)*100,IF(B207+C207&lt;&gt;0,100,0))</f>
        <v>0</v>
      </c>
      <c r="E207" s="69">
        <v>4</v>
      </c>
      <c r="F207" s="69">
        <v>0</v>
      </c>
      <c r="G207" s="138">
        <f>IFERROR(((E207/F207)-1)*100,IF(E207+F207&lt;&gt;0,100,0))</f>
        <v>100</v>
      </c>
    </row>
    <row r="208" spans="1:7" s="33" customFormat="1" x14ac:dyDescent="0.2">
      <c r="A208" s="85" t="s">
        <v>34</v>
      </c>
      <c r="B208" s="139">
        <f>SUM(B195:B207)</f>
        <v>102</v>
      </c>
      <c r="C208" s="139">
        <f>SUM(C195:C207)</f>
        <v>757</v>
      </c>
      <c r="D208" s="104">
        <f>IFERROR(((B208/C208)-1)*100,IF(B208+C208&lt;&gt;0,100,0))</f>
        <v>-86.525759577278734</v>
      </c>
      <c r="E208" s="139">
        <f>SUM(E195:E207)</f>
        <v>3211</v>
      </c>
      <c r="F208" s="139">
        <f>SUM(F195:F207)</f>
        <v>3541</v>
      </c>
      <c r="G208" s="104">
        <f>IFERROR(((E208/F208)-1)*100,IF(E208+F208&lt;&gt;0,100,0))</f>
        <v>-9.3194012990680637</v>
      </c>
    </row>
    <row r="209" spans="1:7" s="34" customFormat="1" x14ac:dyDescent="0.2">
      <c r="A209" s="30" t="s">
        <v>32</v>
      </c>
      <c r="B209" s="47"/>
      <c r="C209" s="47"/>
      <c r="D209" s="52"/>
      <c r="E209" s="52"/>
      <c r="F209" s="52"/>
      <c r="G209" s="52"/>
    </row>
    <row r="210" spans="1:7" s="32" customFormat="1" x14ac:dyDescent="0.2">
      <c r="A210" s="85" t="s">
        <v>33</v>
      </c>
      <c r="B210" s="89"/>
      <c r="C210" s="89"/>
      <c r="D210" s="94"/>
      <c r="E210" s="95"/>
      <c r="F210" s="95"/>
      <c r="G210" s="94"/>
    </row>
    <row r="211" spans="1:7" s="34" customFormat="1" x14ac:dyDescent="0.2">
      <c r="A211" s="82" t="s">
        <v>114</v>
      </c>
      <c r="B211" s="70">
        <v>0</v>
      </c>
      <c r="C211" s="69">
        <v>0</v>
      </c>
      <c r="D211" s="138">
        <f>IFERROR(((B211/C211)-1)*100,IF(B211+C211&lt;&gt;0,100,0))</f>
        <v>0</v>
      </c>
      <c r="E211" s="69">
        <v>0</v>
      </c>
      <c r="F211" s="69">
        <v>1448</v>
      </c>
      <c r="G211" s="138">
        <f>IFERROR(((E211/F211)-1)*100,IF(E211+F211&lt;&gt;0,100,0))</f>
        <v>-100</v>
      </c>
    </row>
    <row r="212" spans="1:7" s="34" customFormat="1" x14ac:dyDescent="0.2">
      <c r="A212" s="107" t="s">
        <v>115</v>
      </c>
      <c r="B212" s="70">
        <v>0</v>
      </c>
      <c r="C212" s="69">
        <v>0</v>
      </c>
      <c r="D212" s="138">
        <f>IFERROR(((B212/C212)-1)*100,IF(B212+C212&lt;&gt;0,100,0))</f>
        <v>0</v>
      </c>
      <c r="E212" s="69">
        <v>206</v>
      </c>
      <c r="F212" s="69">
        <v>0</v>
      </c>
      <c r="G212" s="138">
        <f>IFERROR(((E212/F212)-1)*100,IF(E212+F212&lt;&gt;0,100,0))</f>
        <v>100</v>
      </c>
    </row>
    <row r="213" spans="1:7" s="34" customFormat="1" x14ac:dyDescent="0.2">
      <c r="A213" s="107" t="s">
        <v>116</v>
      </c>
      <c r="B213" s="70">
        <v>0</v>
      </c>
      <c r="C213" s="69">
        <v>0</v>
      </c>
      <c r="D213" s="138">
        <f>IFERROR(((B213/C213)-1)*100,IF(B213+C213&lt;&gt;0,100,0))</f>
        <v>0</v>
      </c>
      <c r="E213" s="69">
        <v>55860</v>
      </c>
      <c r="F213" s="69">
        <v>139300</v>
      </c>
      <c r="G213" s="138">
        <f>IFERROR(((E213/F213)-1)*100,IF(E213+F213&lt;&gt;0,100,0))</f>
        <v>-59.899497487437195</v>
      </c>
    </row>
    <row r="214" spans="1:7" s="34" customFormat="1" x14ac:dyDescent="0.2">
      <c r="A214" s="107" t="s">
        <v>117</v>
      </c>
      <c r="B214" s="70">
        <v>22</v>
      </c>
      <c r="C214" s="69">
        <v>0</v>
      </c>
      <c r="D214" s="138">
        <f>IFERROR(((B214/C214)-1)*100,IF(B214+C214&lt;&gt;0,100,0))</f>
        <v>100</v>
      </c>
      <c r="E214" s="69">
        <v>401</v>
      </c>
      <c r="F214" s="69">
        <v>2315</v>
      </c>
      <c r="G214" s="138">
        <f>IFERROR(((E214/F214)-1)*100,IF(E214+F214&lt;&gt;0,100,0))</f>
        <v>-82.678185745140382</v>
      </c>
    </row>
    <row r="215" spans="1:7" s="34" customFormat="1" x14ac:dyDescent="0.2">
      <c r="A215" s="107" t="s">
        <v>118</v>
      </c>
      <c r="B215" s="70">
        <v>0</v>
      </c>
      <c r="C215" s="69">
        <v>0</v>
      </c>
      <c r="D215" s="138">
        <f>IFERROR(((B215/C215)-1)*100,IF(B215+C215&lt;&gt;0,100,0))</f>
        <v>0</v>
      </c>
      <c r="E215" s="69">
        <v>0</v>
      </c>
      <c r="F215" s="69">
        <v>31300</v>
      </c>
      <c r="G215" s="138">
        <f>IFERROR(((E215/F215)-1)*100,IF(E215+F215&lt;&gt;0,100,0))</f>
        <v>-100</v>
      </c>
    </row>
    <row r="216" spans="1:7" s="34" customFormat="1" x14ac:dyDescent="0.2">
      <c r="A216" s="107" t="s">
        <v>119</v>
      </c>
      <c r="B216" s="70">
        <v>24282</v>
      </c>
      <c r="C216" s="69">
        <v>42200</v>
      </c>
      <c r="D216" s="138">
        <f>IFERROR(((B216/C216)-1)*100,IF(B216+C216&lt;&gt;0,100,0))</f>
        <v>-42.459715639810426</v>
      </c>
      <c r="E216" s="69">
        <v>3421811</v>
      </c>
      <c r="F216" s="69">
        <v>2206105</v>
      </c>
      <c r="G216" s="138">
        <f>IFERROR(((E216/F216)-1)*100,IF(E216+F216&lt;&gt;0,100,0))</f>
        <v>55.106443256327317</v>
      </c>
    </row>
    <row r="217" spans="1:7" s="34" customFormat="1" x14ac:dyDescent="0.2">
      <c r="A217" s="107" t="s">
        <v>120</v>
      </c>
      <c r="B217" s="70">
        <v>2454</v>
      </c>
      <c r="C217" s="69">
        <v>2557</v>
      </c>
      <c r="D217" s="138">
        <f>IFERROR(((B217/C217)-1)*100,IF(B217+C217&lt;&gt;0,100,0))</f>
        <v>-4.0281579976535031</v>
      </c>
      <c r="E217" s="69">
        <v>248692</v>
      </c>
      <c r="F217" s="69">
        <v>352146</v>
      </c>
      <c r="G217" s="138">
        <f>IFERROR(((E217/F217)-1)*100,IF(E217+F217&lt;&gt;0,100,0))</f>
        <v>-29.378155651349157</v>
      </c>
    </row>
    <row r="218" spans="1:7" s="34" customFormat="1" x14ac:dyDescent="0.2">
      <c r="A218" s="107" t="s">
        <v>121</v>
      </c>
      <c r="B218" s="70">
        <v>250</v>
      </c>
      <c r="C218" s="69">
        <v>750</v>
      </c>
      <c r="D218" s="138">
        <f>IFERROR(((B218/C218)-1)*100,IF(B218+C218&lt;&gt;0,100,0))</f>
        <v>-66.666666666666671</v>
      </c>
      <c r="E218" s="69">
        <v>14250</v>
      </c>
      <c r="F218" s="69">
        <v>47974</v>
      </c>
      <c r="G218" s="138">
        <f>IFERROR(((E218/F218)-1)*100,IF(E218+F218&lt;&gt;0,100,0))</f>
        <v>-70.296410555717685</v>
      </c>
    </row>
    <row r="219" spans="1:7" s="34" customFormat="1" x14ac:dyDescent="0.2">
      <c r="A219" s="107" t="s">
        <v>122</v>
      </c>
      <c r="B219" s="70">
        <v>250</v>
      </c>
      <c r="C219" s="69">
        <v>300</v>
      </c>
      <c r="D219" s="138">
        <f>IFERROR(((B219/C219)-1)*100,IF(B219+C219&lt;&gt;0,100,0))</f>
        <v>-16.666666666666664</v>
      </c>
      <c r="E219" s="69">
        <v>15458</v>
      </c>
      <c r="F219" s="69">
        <v>27296</v>
      </c>
      <c r="G219" s="138">
        <f>IFERROR(((E219/F219)-1)*100,IF(E219+F219&lt;&gt;0,100,0))</f>
        <v>-43.368991793669394</v>
      </c>
    </row>
    <row r="220" spans="1:7" s="34" customFormat="1" x14ac:dyDescent="0.2">
      <c r="A220" s="107" t="s">
        <v>123</v>
      </c>
      <c r="B220" s="70">
        <v>0</v>
      </c>
      <c r="C220" s="69">
        <v>0</v>
      </c>
      <c r="D220" s="138">
        <f>IFERROR(((B220/C220)-1)*100,IF(B220+C220&lt;&gt;0,100,0))</f>
        <v>0</v>
      </c>
      <c r="E220" s="69">
        <v>0</v>
      </c>
      <c r="F220" s="69">
        <v>50</v>
      </c>
      <c r="G220" s="138">
        <f>IFERROR(((E220/F220)-1)*100,IF(E220+F220&lt;&gt;0,100,0))</f>
        <v>-100</v>
      </c>
    </row>
    <row r="221" spans="1:7" s="34" customFormat="1" x14ac:dyDescent="0.2">
      <c r="A221" s="107" t="s">
        <v>124</v>
      </c>
      <c r="B221" s="70">
        <v>0</v>
      </c>
      <c r="C221" s="69">
        <v>1800</v>
      </c>
      <c r="D221" s="138">
        <f>IFERROR(((B221/C221)-1)*100,IF(B221+C221&lt;&gt;0,100,0))</f>
        <v>-100</v>
      </c>
      <c r="E221" s="69">
        <v>865</v>
      </c>
      <c r="F221" s="69">
        <v>6600</v>
      </c>
      <c r="G221" s="138">
        <f>IFERROR(((E221/F221)-1)*100,IF(E221+F221&lt;&gt;0,100,0))</f>
        <v>-86.893939393939391</v>
      </c>
    </row>
    <row r="222" spans="1:7" s="34" customFormat="1" x14ac:dyDescent="0.2">
      <c r="A222" s="107" t="s">
        <v>125</v>
      </c>
      <c r="B222" s="70">
        <v>10807</v>
      </c>
      <c r="C222" s="69">
        <v>20879</v>
      </c>
      <c r="D222" s="138">
        <f>IFERROR(((B222/C222)-1)*100,IF(B222+C222&lt;&gt;0,100,0))</f>
        <v>-48.23985823075818</v>
      </c>
      <c r="E222" s="69">
        <v>2089806</v>
      </c>
      <c r="F222" s="69">
        <v>2853000</v>
      </c>
      <c r="G222" s="138">
        <f>IFERROR(((E222/F222)-1)*100,IF(E222+F222&lt;&gt;0,100,0))</f>
        <v>-26.750578338590959</v>
      </c>
    </row>
    <row r="223" spans="1:7" s="34" customFormat="1" x14ac:dyDescent="0.2">
      <c r="A223" s="107" t="s">
        <v>126</v>
      </c>
      <c r="B223" s="70">
        <v>6900</v>
      </c>
      <c r="C223" s="69">
        <v>11233</v>
      </c>
      <c r="D223" s="138">
        <f>IFERROR(((B223/C223)-1)*100,IF(B223+C223&lt;&gt;0,100,0))</f>
        <v>-38.573844921214281</v>
      </c>
      <c r="E223" s="69">
        <v>3139734</v>
      </c>
      <c r="F223" s="69">
        <v>2085708</v>
      </c>
      <c r="G223" s="138">
        <f>IFERROR(((E223/F223)-1)*100,IF(E223+F223&lt;&gt;0,100,0))</f>
        <v>50.535645449890396</v>
      </c>
    </row>
    <row r="224" spans="1:7" s="34" customFormat="1" x14ac:dyDescent="0.2">
      <c r="A224" s="107" t="s">
        <v>127</v>
      </c>
      <c r="B224" s="70">
        <v>280</v>
      </c>
      <c r="C224" s="69">
        <v>500</v>
      </c>
      <c r="D224" s="138">
        <f>IFERROR(((B224/C224)-1)*100,IF(B224+C224&lt;&gt;0,100,0))</f>
        <v>-43.999999999999993</v>
      </c>
      <c r="E224" s="69">
        <v>4966</v>
      </c>
      <c r="F224" s="69">
        <v>152332</v>
      </c>
      <c r="G224" s="138">
        <f>IFERROR(((E224/F224)-1)*100,IF(E224+F224&lt;&gt;0,100,0))</f>
        <v>-96.740015229892606</v>
      </c>
    </row>
    <row r="225" spans="1:7" s="34" customFormat="1" x14ac:dyDescent="0.2">
      <c r="A225" s="107" t="s">
        <v>128</v>
      </c>
      <c r="B225" s="70">
        <v>0</v>
      </c>
      <c r="C225" s="69">
        <v>0</v>
      </c>
      <c r="D225" s="138">
        <f>IFERROR(((B225/C225)-1)*100,IF(B225+C225&lt;&gt;0,100,0))</f>
        <v>0</v>
      </c>
      <c r="E225" s="69">
        <v>0</v>
      </c>
      <c r="F225" s="69">
        <v>38560</v>
      </c>
      <c r="G225" s="138">
        <f>IFERROR(((E225/F225)-1)*100,IF(E225+F225&lt;&gt;0,100,0))</f>
        <v>-100</v>
      </c>
    </row>
    <row r="226" spans="1:7" s="34" customFormat="1" x14ac:dyDescent="0.2">
      <c r="A226" s="107" t="s">
        <v>129</v>
      </c>
      <c r="B226" s="70">
        <v>0</v>
      </c>
      <c r="C226" s="69">
        <v>150</v>
      </c>
      <c r="D226" s="138">
        <f>IFERROR(((B226/C226)-1)*100,IF(B226+C226&lt;&gt;0,100,0))</f>
        <v>-100</v>
      </c>
      <c r="E226" s="69">
        <v>68442</v>
      </c>
      <c r="F226" s="69">
        <v>41754</v>
      </c>
      <c r="G226" s="138">
        <f>IFERROR(((E226/F226)-1)*100,IF(E226+F226&lt;&gt;0,100,0))</f>
        <v>63.917229486995254</v>
      </c>
    </row>
    <row r="227" spans="1:7" s="34" customFormat="1" x14ac:dyDescent="0.2">
      <c r="A227" s="107" t="s">
        <v>130</v>
      </c>
      <c r="B227" s="70">
        <v>0</v>
      </c>
      <c r="C227" s="69">
        <v>1124</v>
      </c>
      <c r="D227" s="138">
        <f>IFERROR(((B227/C227)-1)*100,IF(B227+C227&lt;&gt;0,100,0))</f>
        <v>-100</v>
      </c>
      <c r="E227" s="69">
        <v>6143</v>
      </c>
      <c r="F227" s="69">
        <v>4796</v>
      </c>
      <c r="G227" s="138">
        <f>IFERROR(((E227/F227)-1)*100,IF(E227+F227&lt;&gt;0,100,0))</f>
        <v>28.085904920767302</v>
      </c>
    </row>
    <row r="228" spans="1:7" s="34" customFormat="1" x14ac:dyDescent="0.2">
      <c r="A228" s="107" t="s">
        <v>131</v>
      </c>
      <c r="B228" s="70">
        <v>0</v>
      </c>
      <c r="C228" s="69">
        <v>0</v>
      </c>
      <c r="D228" s="138">
        <f>IFERROR(((B228/C228)-1)*100,IF(B228+C228&lt;&gt;0,100,0))</f>
        <v>0</v>
      </c>
      <c r="E228" s="69">
        <v>0</v>
      </c>
      <c r="F228" s="69">
        <v>17544</v>
      </c>
      <c r="G228" s="138">
        <f>IFERROR(((E228/F228)-1)*100,IF(E228+F228&lt;&gt;0,100,0))</f>
        <v>-100</v>
      </c>
    </row>
    <row r="229" spans="1:7" s="34" customFormat="1" x14ac:dyDescent="0.2">
      <c r="A229" s="107" t="s">
        <v>132</v>
      </c>
      <c r="B229" s="70">
        <v>0</v>
      </c>
      <c r="C229" s="69">
        <v>250</v>
      </c>
      <c r="D229" s="138">
        <f>IFERROR(((B229/C229)-1)*100,IF(B229+C229&lt;&gt;0,100,0))</f>
        <v>-100</v>
      </c>
      <c r="E229" s="69">
        <v>1500</v>
      </c>
      <c r="F229" s="69">
        <v>308</v>
      </c>
      <c r="G229" s="138">
        <f>IFERROR(((E229/F229)-1)*100,IF(E229+F229&lt;&gt;0,100,0))</f>
        <v>387.01298701298697</v>
      </c>
    </row>
    <row r="230" spans="1:7" s="34" customFormat="1" x14ac:dyDescent="0.2">
      <c r="A230" s="107" t="s">
        <v>133</v>
      </c>
      <c r="B230" s="70">
        <v>0</v>
      </c>
      <c r="C230" s="69">
        <v>0</v>
      </c>
      <c r="D230" s="138">
        <f>IFERROR(((B230/C230)-1)*100,IF(B230+C230&lt;&gt;0,100,0))</f>
        <v>0</v>
      </c>
      <c r="E230" s="69">
        <v>190049</v>
      </c>
      <c r="F230" s="69">
        <v>0</v>
      </c>
      <c r="G230" s="138">
        <f>IFERROR(((E230/F230)-1)*100,IF(E230+F230&lt;&gt;0,100,0))</f>
        <v>100</v>
      </c>
    </row>
    <row r="231" spans="1:7" s="34" customFormat="1" x14ac:dyDescent="0.2">
      <c r="A231" s="107" t="s">
        <v>134</v>
      </c>
      <c r="B231" s="70">
        <v>0</v>
      </c>
      <c r="C231" s="69">
        <v>0</v>
      </c>
      <c r="D231" s="138">
        <f>IFERROR(((B231/C231)-1)*100,IF(B231+C231&lt;&gt;0,100,0))</f>
        <v>0</v>
      </c>
      <c r="E231" s="69">
        <v>0</v>
      </c>
      <c r="F231" s="69">
        <v>790</v>
      </c>
      <c r="G231" s="138">
        <f>IFERROR(((E231/F231)-1)*100,IF(E231+F231&lt;&gt;0,100,0))</f>
        <v>-100</v>
      </c>
    </row>
    <row r="232" spans="1:7" s="34" customFormat="1" x14ac:dyDescent="0.2">
      <c r="A232" s="107" t="s">
        <v>135</v>
      </c>
      <c r="B232" s="70">
        <v>0</v>
      </c>
      <c r="C232" s="69">
        <v>5</v>
      </c>
      <c r="D232" s="138">
        <f>IFERROR(((B232/C232)-1)*100,IF(B232+C232&lt;&gt;0,100,0))</f>
        <v>-100</v>
      </c>
      <c r="E232" s="69">
        <v>157050</v>
      </c>
      <c r="F232" s="69">
        <v>232088</v>
      </c>
      <c r="G232" s="138">
        <f>IFERROR(((E232/F232)-1)*100,IF(E232+F232&lt;&gt;0,100,0))</f>
        <v>-32.331701768294785</v>
      </c>
    </row>
    <row r="233" spans="1:7" s="34" customFormat="1" x14ac:dyDescent="0.2">
      <c r="A233" s="107" t="s">
        <v>136</v>
      </c>
      <c r="B233" s="70">
        <v>356697</v>
      </c>
      <c r="C233" s="69">
        <v>354496</v>
      </c>
      <c r="D233" s="138">
        <f>IFERROR(((B233/C233)-1)*100,IF(B233+C233&lt;&gt;0,100,0))</f>
        <v>0.62088147680086081</v>
      </c>
      <c r="E233" s="69">
        <v>25611768</v>
      </c>
      <c r="F233" s="69">
        <v>30058687</v>
      </c>
      <c r="G233" s="138">
        <f>IFERROR(((E233/F233)-1)*100,IF(E233+F233&lt;&gt;0,100,0))</f>
        <v>-14.794122577609592</v>
      </c>
    </row>
    <row r="234" spans="1:7" s="34" customFormat="1" x14ac:dyDescent="0.2">
      <c r="A234" s="107" t="s">
        <v>137</v>
      </c>
      <c r="B234" s="70">
        <v>260</v>
      </c>
      <c r="C234" s="69">
        <v>251</v>
      </c>
      <c r="D234" s="138">
        <f>IFERROR(((B234/C234)-1)*100,IF(B234+C234&lt;&gt;0,100,0))</f>
        <v>3.5856573705179251</v>
      </c>
      <c r="E234" s="69">
        <v>95580</v>
      </c>
      <c r="F234" s="69">
        <v>256687</v>
      </c>
      <c r="G234" s="138">
        <f>IFERROR(((E234/F234)-1)*100,IF(E234+F234&lt;&gt;0,100,0))</f>
        <v>-62.763988826859162</v>
      </c>
    </row>
    <row r="235" spans="1:7" s="33" customFormat="1" x14ac:dyDescent="0.2">
      <c r="A235" s="85" t="s">
        <v>34</v>
      </c>
      <c r="B235" s="139">
        <f>SUM(B211:B234)</f>
        <v>402202</v>
      </c>
      <c r="C235" s="139">
        <f>SUM(C211:C234)</f>
        <v>436495</v>
      </c>
      <c r="D235" s="104">
        <f>IFERROR(((B235/C235)-1)*100,IF(B235+C235&lt;&gt;0,100,0))</f>
        <v>-7.8564473819860421</v>
      </c>
      <c r="E235" s="139">
        <f>SUM(E211:E234)</f>
        <v>35122581</v>
      </c>
      <c r="F235" s="139">
        <f>SUM(F211:F234)</f>
        <v>38556788</v>
      </c>
      <c r="G235" s="104">
        <f>IFERROR(((E235/F235)-1)*100,IF(E235+F235&lt;&gt;0,100,0))</f>
        <v>-8.9068804175285514</v>
      </c>
    </row>
    <row r="236" spans="1:7" s="32" customFormat="1" x14ac:dyDescent="0.2">
      <c r="A236" s="82"/>
      <c r="B236" s="74"/>
      <c r="C236" s="74"/>
      <c r="D236" s="97"/>
      <c r="E236" s="88"/>
      <c r="F236" s="98"/>
      <c r="G236" s="97"/>
    </row>
    <row r="237" spans="1:7" s="33" customFormat="1" x14ac:dyDescent="0.2">
      <c r="A237" s="85" t="s">
        <v>35</v>
      </c>
      <c r="B237" s="89"/>
      <c r="C237" s="89"/>
      <c r="D237" s="99"/>
      <c r="E237" s="99"/>
      <c r="F237" s="99"/>
      <c r="G237" s="99"/>
    </row>
    <row r="238" spans="1:7" s="33" customFormat="1" x14ac:dyDescent="0.2">
      <c r="A238" s="82" t="s">
        <v>116</v>
      </c>
      <c r="B238" s="70">
        <v>0</v>
      </c>
      <c r="C238" s="69">
        <v>114825</v>
      </c>
      <c r="D238" s="138">
        <f>IFERROR(((B238/C238)-1)*100,IF(B238+C238&lt;&gt;0,100,0))</f>
        <v>-100</v>
      </c>
      <c r="E238" s="69">
        <v>449322</v>
      </c>
      <c r="F238" s="69">
        <v>342647</v>
      </c>
      <c r="G238" s="138">
        <f>IFERROR(((E238/F238)-1)*100,IF(E238+F238&lt;&gt;0,100,0))</f>
        <v>31.132623370407451</v>
      </c>
    </row>
    <row r="239" spans="1:7" s="66" customFormat="1" x14ac:dyDescent="0.2">
      <c r="A239" s="107" t="s">
        <v>117</v>
      </c>
      <c r="B239" s="70">
        <v>0</v>
      </c>
      <c r="C239" s="69">
        <v>15200</v>
      </c>
      <c r="D239" s="138">
        <f>IFERROR(((B239/C239)-1)*100,IF(B239+C239&lt;&gt;0,100,0))</f>
        <v>-100</v>
      </c>
      <c r="E239" s="69">
        <v>0</v>
      </c>
      <c r="F239" s="69">
        <v>16200</v>
      </c>
      <c r="G239" s="138">
        <f>IFERROR(((E239/F239)-1)*100,IF(E239+F239&lt;&gt;0,100,0))</f>
        <v>-100</v>
      </c>
    </row>
    <row r="240" spans="1:7" s="66" customFormat="1" x14ac:dyDescent="0.2">
      <c r="A240" s="107" t="s">
        <v>118</v>
      </c>
      <c r="B240" s="70">
        <v>0</v>
      </c>
      <c r="C240" s="69">
        <v>0</v>
      </c>
      <c r="D240" s="138">
        <f>IFERROR(((B240/C240)-1)*100,IF(B240+C240&lt;&gt;0,100,0))</f>
        <v>0</v>
      </c>
      <c r="E240" s="69">
        <v>0</v>
      </c>
      <c r="F240" s="69">
        <v>10000</v>
      </c>
      <c r="G240" s="138">
        <f>IFERROR(((E240/F240)-1)*100,IF(E240+F240&lt;&gt;0,100,0))</f>
        <v>-100</v>
      </c>
    </row>
    <row r="241" spans="1:7" s="66" customFormat="1" x14ac:dyDescent="0.2">
      <c r="A241" s="107" t="s">
        <v>119</v>
      </c>
      <c r="B241" s="70">
        <v>390125</v>
      </c>
      <c r="C241" s="69">
        <v>168401</v>
      </c>
      <c r="D241" s="138">
        <f>IFERROR(((B241/C241)-1)*100,IF(B241+C241&lt;&gt;0,100,0))</f>
        <v>131.66430128087123</v>
      </c>
      <c r="E241" s="69">
        <v>5383300</v>
      </c>
      <c r="F241" s="69">
        <v>4436113</v>
      </c>
      <c r="G241" s="138">
        <f>IFERROR(((E241/F241)-1)*100,IF(E241+F241&lt;&gt;0,100,0))</f>
        <v>21.351732924747413</v>
      </c>
    </row>
    <row r="242" spans="1:7" s="66" customFormat="1" x14ac:dyDescent="0.2">
      <c r="A242" s="107" t="s">
        <v>138</v>
      </c>
      <c r="B242" s="70">
        <v>0</v>
      </c>
      <c r="C242" s="69">
        <v>0</v>
      </c>
      <c r="D242" s="138">
        <f>IFERROR(((B242/C242)-1)*100,IF(B242+C242&lt;&gt;0,100,0))</f>
        <v>0</v>
      </c>
      <c r="E242" s="69">
        <v>711000</v>
      </c>
      <c r="F242" s="69">
        <v>0</v>
      </c>
      <c r="G242" s="138">
        <f>IFERROR(((E242/F242)-1)*100,IF(E242+F242&lt;&gt;0,100,0))</f>
        <v>100</v>
      </c>
    </row>
    <row r="243" spans="1:7" s="66" customFormat="1" x14ac:dyDescent="0.2">
      <c r="A243" s="107" t="s">
        <v>125</v>
      </c>
      <c r="B243" s="70">
        <v>0</v>
      </c>
      <c r="C243" s="69">
        <v>418550</v>
      </c>
      <c r="D243" s="138">
        <f>IFERROR(((B243/C243)-1)*100,IF(B243+C243&lt;&gt;0,100,0))</f>
        <v>-100</v>
      </c>
      <c r="E243" s="69">
        <v>4071535</v>
      </c>
      <c r="F243" s="69">
        <v>1212791</v>
      </c>
      <c r="G243" s="138">
        <f>IFERROR(((E243/F243)-1)*100,IF(E243+F243&lt;&gt;0,100,0))</f>
        <v>235.71612915992947</v>
      </c>
    </row>
    <row r="244" spans="1:7" s="66" customFormat="1" x14ac:dyDescent="0.2">
      <c r="A244" s="107" t="s">
        <v>126</v>
      </c>
      <c r="B244" s="70">
        <v>0</v>
      </c>
      <c r="C244" s="69">
        <v>0</v>
      </c>
      <c r="D244" s="138">
        <f>IFERROR(((B244/C244)-1)*100,IF(B244+C244&lt;&gt;0,100,0))</f>
        <v>0</v>
      </c>
      <c r="E244" s="69">
        <v>5000</v>
      </c>
      <c r="F244" s="69">
        <v>14900</v>
      </c>
      <c r="G244" s="138">
        <f>IFERROR(((E244/F244)-1)*100,IF(E244+F244&lt;&gt;0,100,0))</f>
        <v>-66.442953020134226</v>
      </c>
    </row>
    <row r="245" spans="1:7" s="66" customFormat="1" x14ac:dyDescent="0.2">
      <c r="A245" s="107" t="s">
        <v>139</v>
      </c>
      <c r="B245" s="70">
        <v>0</v>
      </c>
      <c r="C245" s="69">
        <v>0</v>
      </c>
      <c r="D245" s="138">
        <f>IFERROR(((B245/C245)-1)*100,IF(B245+C245&lt;&gt;0,100,0))</f>
        <v>0</v>
      </c>
      <c r="E245" s="69">
        <v>5250</v>
      </c>
      <c r="F245" s="69">
        <v>0</v>
      </c>
      <c r="G245" s="138">
        <f>IFERROR(((E245/F245)-1)*100,IF(E245+F245&lt;&gt;0,100,0))</f>
        <v>100</v>
      </c>
    </row>
    <row r="246" spans="1:7" s="66" customFormat="1" x14ac:dyDescent="0.2">
      <c r="A246" s="107" t="s">
        <v>140</v>
      </c>
      <c r="B246" s="70">
        <v>0</v>
      </c>
      <c r="C246" s="69">
        <v>0</v>
      </c>
      <c r="D246" s="138">
        <f>IFERROR(((B246/C246)-1)*100,IF(B246+C246&lt;&gt;0,100,0))</f>
        <v>0</v>
      </c>
      <c r="E246" s="69">
        <v>15250</v>
      </c>
      <c r="F246" s="69">
        <v>0</v>
      </c>
      <c r="G246" s="138">
        <f>IFERROR(((E246/F246)-1)*100,IF(E246+F246&lt;&gt;0,100,0))</f>
        <v>100</v>
      </c>
    </row>
    <row r="247" spans="1:7" s="66" customFormat="1" x14ac:dyDescent="0.2">
      <c r="A247" s="107" t="s">
        <v>141</v>
      </c>
      <c r="B247" s="70">
        <v>0</v>
      </c>
      <c r="C247" s="69">
        <v>0</v>
      </c>
      <c r="D247" s="138">
        <f>IFERROR(((B247/C247)-1)*100,IF(B247+C247&lt;&gt;0,100,0))</f>
        <v>0</v>
      </c>
      <c r="E247" s="69">
        <v>75000</v>
      </c>
      <c r="F247" s="69">
        <v>0</v>
      </c>
      <c r="G247" s="138">
        <f>IFERROR(((E247/F247)-1)*100,IF(E247+F247&lt;&gt;0,100,0))</f>
        <v>100</v>
      </c>
    </row>
    <row r="248" spans="1:7" s="66" customFormat="1" x14ac:dyDescent="0.2">
      <c r="A248" s="107" t="s">
        <v>133</v>
      </c>
      <c r="B248" s="70">
        <v>0</v>
      </c>
      <c r="C248" s="69">
        <v>0</v>
      </c>
      <c r="D248" s="138">
        <f>IFERROR(((B248/C248)-1)*100,IF(B248+C248&lt;&gt;0,100,0))</f>
        <v>0</v>
      </c>
      <c r="E248" s="69">
        <v>275800</v>
      </c>
      <c r="F248" s="69">
        <v>0</v>
      </c>
      <c r="G248" s="138">
        <f>IFERROR(((E248/F248)-1)*100,IF(E248+F248&lt;&gt;0,100,0))</f>
        <v>100</v>
      </c>
    </row>
    <row r="249" spans="1:7" s="66" customFormat="1" x14ac:dyDescent="0.2">
      <c r="A249" s="107" t="s">
        <v>136</v>
      </c>
      <c r="B249" s="70">
        <v>583302</v>
      </c>
      <c r="C249" s="69">
        <v>738989</v>
      </c>
      <c r="D249" s="138">
        <f>IFERROR(((B249/C249)-1)*100,IF(B249+C249&lt;&gt;0,100,0))</f>
        <v>-21.06756663495668</v>
      </c>
      <c r="E249" s="69">
        <v>18415521</v>
      </c>
      <c r="F249" s="69">
        <v>8493471</v>
      </c>
      <c r="G249" s="138">
        <f>IFERROR(((E249/F249)-1)*100,IF(E249+F249&lt;&gt;0,100,0))</f>
        <v>116.81973129713401</v>
      </c>
    </row>
    <row r="250" spans="1:7" s="66" customFormat="1" x14ac:dyDescent="0.2">
      <c r="A250" s="107" t="s">
        <v>142</v>
      </c>
      <c r="B250" s="70">
        <v>0</v>
      </c>
      <c r="C250" s="69">
        <v>0</v>
      </c>
      <c r="D250" s="138">
        <f>IFERROR(((B250/C250)-1)*100,IF(B250+C250&lt;&gt;0,100,0))</f>
        <v>0</v>
      </c>
      <c r="E250" s="69">
        <v>50000</v>
      </c>
      <c r="F250" s="69">
        <v>0</v>
      </c>
      <c r="G250" s="138">
        <f>IFERROR(((E250/F250)-1)*100,IF(E250+F250&lt;&gt;0,100,0))</f>
        <v>100</v>
      </c>
    </row>
    <row r="251" spans="1:7" s="33" customFormat="1" x14ac:dyDescent="0.2">
      <c r="A251" s="85" t="s">
        <v>34</v>
      </c>
      <c r="B251" s="139">
        <f>SUM(B238:B250)</f>
        <v>973427</v>
      </c>
      <c r="C251" s="139">
        <f>SUM(C238:C250)</f>
        <v>1455965</v>
      </c>
      <c r="D251" s="104">
        <f>IFERROR(((B251/C251)-1)*100,IF(B251+C251&lt;&gt;0,100,0))</f>
        <v>-33.142142839972109</v>
      </c>
      <c r="E251" s="139">
        <f>SUM(E238:E250)</f>
        <v>29456978</v>
      </c>
      <c r="F251" s="139">
        <f>SUM(F238:F250)</f>
        <v>14526122</v>
      </c>
      <c r="G251" s="104">
        <f>IFERROR(((E251/F251)-1)*100,IF(E251+F251&lt;&gt;0,100,0))</f>
        <v>102.78624948902397</v>
      </c>
    </row>
    <row r="252" spans="1:7" s="32" customFormat="1" x14ac:dyDescent="0.2">
      <c r="A252" s="30" t="s">
        <v>96</v>
      </c>
      <c r="B252" s="47"/>
      <c r="C252" s="47"/>
      <c r="D252" s="52"/>
      <c r="E252" s="52"/>
      <c r="F252" s="52"/>
      <c r="G252" s="52"/>
    </row>
    <row r="253" spans="1:7" s="33" customFormat="1" x14ac:dyDescent="0.2">
      <c r="A253" s="85" t="s">
        <v>33</v>
      </c>
      <c r="B253" s="89"/>
      <c r="C253" s="89"/>
      <c r="D253" s="94"/>
      <c r="E253" s="95"/>
      <c r="F253" s="95"/>
      <c r="G253" s="94"/>
    </row>
    <row r="254" spans="1:7" s="33" customFormat="1" x14ac:dyDescent="0.2">
      <c r="A254" s="82" t="s">
        <v>114</v>
      </c>
      <c r="B254" s="70">
        <v>0</v>
      </c>
      <c r="C254" s="69">
        <v>0</v>
      </c>
      <c r="D254" s="138">
        <f>IFERROR(((B254/C254)-1)*100,IF(B254+C254&lt;&gt;0,100,0))</f>
        <v>0</v>
      </c>
      <c r="E254" s="69">
        <v>0</v>
      </c>
      <c r="F254" s="69">
        <v>27869.655999999999</v>
      </c>
      <c r="G254" s="138">
        <f>IFERROR(((E254/F254)-1)*100,IF(E254+F254&lt;&gt;0,100,0))</f>
        <v>-100</v>
      </c>
    </row>
    <row r="255" spans="1:7" s="66" customFormat="1" x14ac:dyDescent="0.2">
      <c r="A255" s="107" t="s">
        <v>115</v>
      </c>
      <c r="B255" s="70">
        <v>0</v>
      </c>
      <c r="C255" s="69">
        <v>0</v>
      </c>
      <c r="D255" s="138">
        <f>IFERROR(((B255/C255)-1)*100,IF(B255+C255&lt;&gt;0,100,0))</f>
        <v>0</v>
      </c>
      <c r="E255" s="69">
        <v>1890.0133000000001</v>
      </c>
      <c r="F255" s="69">
        <v>0</v>
      </c>
      <c r="G255" s="138">
        <f>IFERROR(((E255/F255)-1)*100,IF(E255+F255&lt;&gt;0,100,0))</f>
        <v>100</v>
      </c>
    </row>
    <row r="256" spans="1:7" s="66" customFormat="1" x14ac:dyDescent="0.2">
      <c r="A256" s="107" t="s">
        <v>116</v>
      </c>
      <c r="B256" s="70">
        <v>0</v>
      </c>
      <c r="C256" s="69">
        <v>0</v>
      </c>
      <c r="D256" s="138">
        <f>IFERROR(((B256/C256)-1)*100,IF(B256+C256&lt;&gt;0,100,0))</f>
        <v>0</v>
      </c>
      <c r="E256" s="69">
        <v>832364.99219999998</v>
      </c>
      <c r="F256" s="69">
        <v>2188636.0063</v>
      </c>
      <c r="G256" s="138">
        <f>IFERROR(((E256/F256)-1)*100,IF(E256+F256&lt;&gt;0,100,0))</f>
        <v>-61.968779193797729</v>
      </c>
    </row>
    <row r="257" spans="1:7" s="66" customFormat="1" x14ac:dyDescent="0.2">
      <c r="A257" s="107" t="s">
        <v>117</v>
      </c>
      <c r="B257" s="70">
        <v>413.38</v>
      </c>
      <c r="C257" s="69">
        <v>0</v>
      </c>
      <c r="D257" s="138">
        <f>IFERROR(((B257/C257)-1)*100,IF(B257+C257&lt;&gt;0,100,0))</f>
        <v>100</v>
      </c>
      <c r="E257" s="69">
        <v>10554.6571</v>
      </c>
      <c r="F257" s="69">
        <v>39117.032899999998</v>
      </c>
      <c r="G257" s="138">
        <f>IFERROR(((E257/F257)-1)*100,IF(E257+F257&lt;&gt;0,100,0))</f>
        <v>-73.017746190049081</v>
      </c>
    </row>
    <row r="258" spans="1:7" s="66" customFormat="1" x14ac:dyDescent="0.2">
      <c r="A258" s="107" t="s">
        <v>118</v>
      </c>
      <c r="B258" s="70">
        <v>0</v>
      </c>
      <c r="C258" s="69">
        <v>0</v>
      </c>
      <c r="D258" s="138">
        <f>IFERROR(((B258/C258)-1)*100,IF(B258+C258&lt;&gt;0,100,0))</f>
        <v>0</v>
      </c>
      <c r="E258" s="69">
        <v>0</v>
      </c>
      <c r="F258" s="69">
        <v>306284.09999999998</v>
      </c>
      <c r="G258" s="138">
        <f>IFERROR(((E258/F258)-1)*100,IF(E258+F258&lt;&gt;0,100,0))</f>
        <v>-100</v>
      </c>
    </row>
    <row r="259" spans="1:7" s="66" customFormat="1" x14ac:dyDescent="0.2">
      <c r="A259" s="107" t="s">
        <v>119</v>
      </c>
      <c r="B259" s="70">
        <v>346176.81420000002</v>
      </c>
      <c r="C259" s="69">
        <v>599804.92000000004</v>
      </c>
      <c r="D259" s="138">
        <f>IFERROR(((B259/C259)-1)*100,IF(B259+C259&lt;&gt;0,100,0))</f>
        <v>-42.285099261940026</v>
      </c>
      <c r="E259" s="69">
        <v>42632751.363700002</v>
      </c>
      <c r="F259" s="69">
        <v>30487131.307999998</v>
      </c>
      <c r="G259" s="138">
        <f>IFERROR(((E259/F259)-1)*100,IF(E259+F259&lt;&gt;0,100,0))</f>
        <v>39.838513938872701</v>
      </c>
    </row>
    <row r="260" spans="1:7" s="66" customFormat="1" x14ac:dyDescent="0.2">
      <c r="A260" s="107" t="s">
        <v>120</v>
      </c>
      <c r="B260" s="70">
        <v>25479.5075</v>
      </c>
      <c r="C260" s="69">
        <v>28335.681799999998</v>
      </c>
      <c r="D260" s="138">
        <f>IFERROR(((B260/C260)-1)*100,IF(B260+C260&lt;&gt;0,100,0))</f>
        <v>-10.079779693178226</v>
      </c>
      <c r="E260" s="69">
        <v>2476358.7741999999</v>
      </c>
      <c r="F260" s="69">
        <v>3589496.2385999998</v>
      </c>
      <c r="G260" s="138">
        <f>IFERROR(((E260/F260)-1)*100,IF(E260+F260&lt;&gt;0,100,0))</f>
        <v>-31.010966174856712</v>
      </c>
    </row>
    <row r="261" spans="1:7" s="66" customFormat="1" x14ac:dyDescent="0.2">
      <c r="A261" s="107" t="s">
        <v>121</v>
      </c>
      <c r="B261" s="70">
        <v>2753.7249999999999</v>
      </c>
      <c r="C261" s="69">
        <v>8497.2849999999999</v>
      </c>
      <c r="D261" s="138">
        <f>IFERROR(((B261/C261)-1)*100,IF(B261+C261&lt;&gt;0,100,0))</f>
        <v>-67.592884080032618</v>
      </c>
      <c r="E261" s="69">
        <v>142425.06950000001</v>
      </c>
      <c r="F261" s="69">
        <v>501161.16070000001</v>
      </c>
      <c r="G261" s="138">
        <f>IFERROR(((E261/F261)-1)*100,IF(E261+F261&lt;&gt;0,100,0))</f>
        <v>-71.580984188585788</v>
      </c>
    </row>
    <row r="262" spans="1:7" s="66" customFormat="1" x14ac:dyDescent="0.2">
      <c r="A262" s="107" t="s">
        <v>122</v>
      </c>
      <c r="B262" s="70">
        <v>3535</v>
      </c>
      <c r="C262" s="69">
        <v>4396.3599999999997</v>
      </c>
      <c r="D262" s="138">
        <f>IFERROR(((B262/C262)-1)*100,IF(B262+C262&lt;&gt;0,100,0))</f>
        <v>-19.592572036866862</v>
      </c>
      <c r="E262" s="69">
        <v>214891.75469999999</v>
      </c>
      <c r="F262" s="69">
        <v>374706.45929999999</v>
      </c>
      <c r="G262" s="138">
        <f>IFERROR(((E262/F262)-1)*100,IF(E262+F262&lt;&gt;0,100,0))</f>
        <v>-42.650640423587703</v>
      </c>
    </row>
    <row r="263" spans="1:7" s="66" customFormat="1" x14ac:dyDescent="0.2">
      <c r="A263" s="107" t="s">
        <v>123</v>
      </c>
      <c r="B263" s="70">
        <v>0</v>
      </c>
      <c r="C263" s="69">
        <v>0</v>
      </c>
      <c r="D263" s="138">
        <f>IFERROR(((B263/C263)-1)*100,IF(B263+C263&lt;&gt;0,100,0))</f>
        <v>0</v>
      </c>
      <c r="E263" s="69">
        <v>0</v>
      </c>
      <c r="F263" s="69">
        <v>962.99</v>
      </c>
      <c r="G263" s="138">
        <f>IFERROR(((E263/F263)-1)*100,IF(E263+F263&lt;&gt;0,100,0))</f>
        <v>-100</v>
      </c>
    </row>
    <row r="264" spans="1:7" s="66" customFormat="1" x14ac:dyDescent="0.2">
      <c r="A264" s="107" t="s">
        <v>124</v>
      </c>
      <c r="B264" s="70">
        <v>0</v>
      </c>
      <c r="C264" s="69">
        <v>40355.050000000003</v>
      </c>
      <c r="D264" s="138">
        <f>IFERROR(((B264/C264)-1)*100,IF(B264+C264&lt;&gt;0,100,0))</f>
        <v>-100</v>
      </c>
      <c r="E264" s="69">
        <v>18944.7</v>
      </c>
      <c r="F264" s="69">
        <v>139414.45000000001</v>
      </c>
      <c r="G264" s="138">
        <f>IFERROR(((E264/F264)-1)*100,IF(E264+F264&lt;&gt;0,100,0))</f>
        <v>-86.411236424918656</v>
      </c>
    </row>
    <row r="265" spans="1:7" s="66" customFormat="1" x14ac:dyDescent="0.2">
      <c r="A265" s="107" t="s">
        <v>125</v>
      </c>
      <c r="B265" s="70">
        <v>175835.4516</v>
      </c>
      <c r="C265" s="69">
        <v>349674.48670000001</v>
      </c>
      <c r="D265" s="138">
        <f>IFERROR(((B265/C265)-1)*100,IF(B265+C265&lt;&gt;0,100,0))</f>
        <v>-49.714532146905988</v>
      </c>
      <c r="E265" s="69">
        <v>32769709.9329</v>
      </c>
      <c r="F265" s="69">
        <v>42604593.113700002</v>
      </c>
      <c r="G265" s="138">
        <f>IFERROR(((E265/F265)-1)*100,IF(E265+F265&lt;&gt;0,100,0))</f>
        <v>-23.084091319810028</v>
      </c>
    </row>
    <row r="266" spans="1:7" s="66" customFormat="1" x14ac:dyDescent="0.2">
      <c r="A266" s="107" t="s">
        <v>126</v>
      </c>
      <c r="B266" s="70">
        <v>128164.1133</v>
      </c>
      <c r="C266" s="69">
        <v>212573.4492</v>
      </c>
      <c r="D266" s="138">
        <f>IFERROR(((B266/C266)-1)*100,IF(B266+C266&lt;&gt;0,100,0))</f>
        <v>-39.708315510552481</v>
      </c>
      <c r="E266" s="69">
        <v>56244922.9727</v>
      </c>
      <c r="F266" s="69">
        <v>35905102.020800002</v>
      </c>
      <c r="G266" s="138">
        <f>IFERROR(((E266/F266)-1)*100,IF(E266+F266&lt;&gt;0,100,0))</f>
        <v>56.648832079956321</v>
      </c>
    </row>
    <row r="267" spans="1:7" s="66" customFormat="1" x14ac:dyDescent="0.2">
      <c r="A267" s="107" t="s">
        <v>127</v>
      </c>
      <c r="B267" s="70">
        <v>3661.5309999999999</v>
      </c>
      <c r="C267" s="69">
        <v>6593.25</v>
      </c>
      <c r="D267" s="138">
        <f>IFERROR(((B267/C267)-1)*100,IF(B267+C267&lt;&gt;0,100,0))</f>
        <v>-44.465460888029426</v>
      </c>
      <c r="E267" s="69">
        <v>67269.510999999999</v>
      </c>
      <c r="F267" s="69">
        <v>1960338.9369999999</v>
      </c>
      <c r="G267" s="138">
        <f>IFERROR(((E267/F267)-1)*100,IF(E267+F267&lt;&gt;0,100,0))</f>
        <v>-96.568475495214841</v>
      </c>
    </row>
    <row r="268" spans="1:7" s="66" customFormat="1" x14ac:dyDescent="0.2">
      <c r="A268" s="107" t="s">
        <v>128</v>
      </c>
      <c r="B268" s="70">
        <v>0</v>
      </c>
      <c r="C268" s="69">
        <v>0</v>
      </c>
      <c r="D268" s="138">
        <f>IFERROR(((B268/C268)-1)*100,IF(B268+C268&lt;&gt;0,100,0))</f>
        <v>0</v>
      </c>
      <c r="E268" s="69">
        <v>0</v>
      </c>
      <c r="F268" s="69">
        <v>662738.27</v>
      </c>
      <c r="G268" s="138">
        <f>IFERROR(((E268/F268)-1)*100,IF(E268+F268&lt;&gt;0,100,0))</f>
        <v>-100</v>
      </c>
    </row>
    <row r="269" spans="1:7" s="66" customFormat="1" x14ac:dyDescent="0.2">
      <c r="A269" s="107" t="s">
        <v>129</v>
      </c>
      <c r="B269" s="70">
        <v>0</v>
      </c>
      <c r="C269" s="69">
        <v>1960.5</v>
      </c>
      <c r="D269" s="138">
        <f>IFERROR(((B269/C269)-1)*100,IF(B269+C269&lt;&gt;0,100,0))</f>
        <v>-100</v>
      </c>
      <c r="E269" s="69">
        <v>845551.69469999999</v>
      </c>
      <c r="F269" s="69">
        <v>491842.3983</v>
      </c>
      <c r="G269" s="138">
        <f>IFERROR(((E269/F269)-1)*100,IF(E269+F269&lt;&gt;0,100,0))</f>
        <v>71.915169904538104</v>
      </c>
    </row>
    <row r="270" spans="1:7" s="66" customFormat="1" x14ac:dyDescent="0.2">
      <c r="A270" s="107" t="s">
        <v>130</v>
      </c>
      <c r="B270" s="70">
        <v>0</v>
      </c>
      <c r="C270" s="69">
        <v>14960.44</v>
      </c>
      <c r="D270" s="138">
        <f>IFERROR(((B270/C270)-1)*100,IF(B270+C270&lt;&gt;0,100,0))</f>
        <v>-100</v>
      </c>
      <c r="E270" s="69">
        <v>83009.789999999994</v>
      </c>
      <c r="F270" s="69">
        <v>59820.86</v>
      </c>
      <c r="G270" s="138">
        <f>IFERROR(((E270/F270)-1)*100,IF(E270+F270&lt;&gt;0,100,0))</f>
        <v>38.763952908734488</v>
      </c>
    </row>
    <row r="271" spans="1:7" s="66" customFormat="1" x14ac:dyDescent="0.2">
      <c r="A271" s="107" t="s">
        <v>131</v>
      </c>
      <c r="B271" s="70">
        <v>0</v>
      </c>
      <c r="C271" s="69">
        <v>0</v>
      </c>
      <c r="D271" s="138">
        <f>IFERROR(((B271/C271)-1)*100,IF(B271+C271&lt;&gt;0,100,0))</f>
        <v>0</v>
      </c>
      <c r="E271" s="69">
        <v>0</v>
      </c>
      <c r="F271" s="69">
        <v>277233.90600000002</v>
      </c>
      <c r="G271" s="138">
        <f>IFERROR(((E271/F271)-1)*100,IF(E271+F271&lt;&gt;0,100,0))</f>
        <v>-100</v>
      </c>
    </row>
    <row r="272" spans="1:7" s="66" customFormat="1" x14ac:dyDescent="0.2">
      <c r="A272" s="107" t="s">
        <v>132</v>
      </c>
      <c r="B272" s="70">
        <v>0</v>
      </c>
      <c r="C272" s="69">
        <v>2505.9250000000002</v>
      </c>
      <c r="D272" s="138">
        <f>IFERROR(((B272/C272)-1)*100,IF(B272+C272&lt;&gt;0,100,0))</f>
        <v>-100</v>
      </c>
      <c r="E272" s="69">
        <v>13368.325000000001</v>
      </c>
      <c r="F272" s="69">
        <v>3079.8175999999999</v>
      </c>
      <c r="G272" s="138">
        <f>IFERROR(((E272/F272)-1)*100,IF(E272+F272&lt;&gt;0,100,0))</f>
        <v>334.06223147760443</v>
      </c>
    </row>
    <row r="273" spans="1:7" s="66" customFormat="1" x14ac:dyDescent="0.2">
      <c r="A273" s="107" t="s">
        <v>133</v>
      </c>
      <c r="B273" s="70">
        <v>0</v>
      </c>
      <c r="C273" s="69">
        <v>0</v>
      </c>
      <c r="D273" s="138">
        <f>IFERROR(((B273/C273)-1)*100,IF(B273+C273&lt;&gt;0,100,0))</f>
        <v>0</v>
      </c>
      <c r="E273" s="69">
        <v>1890348.8600409599</v>
      </c>
      <c r="F273" s="69">
        <v>0</v>
      </c>
      <c r="G273" s="138">
        <f>IFERROR(((E273/F273)-1)*100,IF(E273+F273&lt;&gt;0,100,0))</f>
        <v>100</v>
      </c>
    </row>
    <row r="274" spans="1:7" s="66" customFormat="1" x14ac:dyDescent="0.2">
      <c r="A274" s="107" t="s">
        <v>134</v>
      </c>
      <c r="B274" s="70">
        <v>0</v>
      </c>
      <c r="C274" s="69">
        <v>0</v>
      </c>
      <c r="D274" s="138">
        <f>IFERROR(((B274/C274)-1)*100,IF(B274+C274&lt;&gt;0,100,0))</f>
        <v>0</v>
      </c>
      <c r="E274" s="69">
        <v>0</v>
      </c>
      <c r="F274" s="69">
        <v>7586.2079999999996</v>
      </c>
      <c r="G274" s="138">
        <f>IFERROR(((E274/F274)-1)*100,IF(E274+F274&lt;&gt;0,100,0))</f>
        <v>-100</v>
      </c>
    </row>
    <row r="275" spans="1:7" s="66" customFormat="1" x14ac:dyDescent="0.2">
      <c r="A275" s="107" t="s">
        <v>135</v>
      </c>
      <c r="B275" s="70">
        <v>0</v>
      </c>
      <c r="C275" s="69">
        <v>18.283999999999999</v>
      </c>
      <c r="D275" s="138">
        <f>IFERROR(((B275/C275)-1)*100,IF(B275+C275&lt;&gt;0,100,0))</f>
        <v>-100</v>
      </c>
      <c r="E275" s="69">
        <v>398213.36599999998</v>
      </c>
      <c r="F275" s="69">
        <v>838849.96810000006</v>
      </c>
      <c r="G275" s="138">
        <f>IFERROR(((E275/F275)-1)*100,IF(E275+F275&lt;&gt;0,100,0))</f>
        <v>-52.528654569546504</v>
      </c>
    </row>
    <row r="276" spans="1:7" s="66" customFormat="1" x14ac:dyDescent="0.2">
      <c r="A276" s="107" t="s">
        <v>136</v>
      </c>
      <c r="B276" s="70">
        <v>5278367.0811999999</v>
      </c>
      <c r="C276" s="69">
        <v>5385971.5196000002</v>
      </c>
      <c r="D276" s="138">
        <f>IFERROR(((B276/C276)-1)*100,IF(B276+C276&lt;&gt;0,100,0))</f>
        <v>-1.9978649721488329</v>
      </c>
      <c r="E276" s="69">
        <v>353636632.23019999</v>
      </c>
      <c r="F276" s="69">
        <v>415528732.77789998</v>
      </c>
      <c r="G276" s="138">
        <f>IFERROR(((E276/F276)-1)*100,IF(E276+F276&lt;&gt;0,100,0))</f>
        <v>-14.894782397823093</v>
      </c>
    </row>
    <row r="277" spans="1:7" s="66" customFormat="1" x14ac:dyDescent="0.2">
      <c r="A277" s="107" t="s">
        <v>137</v>
      </c>
      <c r="B277" s="70">
        <v>2982.2950000000001</v>
      </c>
      <c r="C277" s="69">
        <v>2912.1770000000001</v>
      </c>
      <c r="D277" s="138">
        <f>IFERROR(((B277/C277)-1)*100,IF(B277+C277&lt;&gt;0,100,0))</f>
        <v>2.4077520013378262</v>
      </c>
      <c r="E277" s="69">
        <v>1154609.33</v>
      </c>
      <c r="F277" s="69">
        <v>2875450.7280000001</v>
      </c>
      <c r="G277" s="138">
        <f>IFERROR(((E277/F277)-1)*100,IF(E277+F277&lt;&gt;0,100,0))</f>
        <v>-59.84597062447039</v>
      </c>
    </row>
    <row r="278" spans="1:7" s="33" customFormat="1" x14ac:dyDescent="0.2">
      <c r="A278" s="85" t="s">
        <v>34</v>
      </c>
      <c r="B278" s="139">
        <f>SUM(B254:B277)</f>
        <v>5967368.8987999996</v>
      </c>
      <c r="C278" s="139">
        <f>SUM(C254:C277)</f>
        <v>6658559.3283000002</v>
      </c>
      <c r="D278" s="104">
        <f>IFERROR(((B278/C278)-1)*100,IF(B278+C278&lt;&gt;0,100,0))</f>
        <v>-10.380480152250426</v>
      </c>
      <c r="E278" s="139">
        <f>SUM(E254:E277)</f>
        <v>493433817.33724093</v>
      </c>
      <c r="F278" s="139">
        <f>SUM(F254:F277)</f>
        <v>538870148.40719998</v>
      </c>
      <c r="G278" s="104">
        <f>IFERROR(((E278/F278)-1)*100,IF(E278+F278&lt;&gt;0,100,0))</f>
        <v>-8.431777340841828</v>
      </c>
    </row>
    <row r="279" spans="1:7" s="33" customFormat="1" x14ac:dyDescent="0.2">
      <c r="A279" s="82"/>
      <c r="B279" s="74"/>
      <c r="C279" s="74"/>
      <c r="D279" s="97"/>
      <c r="E279" s="88"/>
      <c r="F279" s="98"/>
      <c r="G279" s="97"/>
    </row>
    <row r="280" spans="1:7" x14ac:dyDescent="0.2">
      <c r="A280" s="85" t="s">
        <v>35</v>
      </c>
      <c r="B280" s="89"/>
      <c r="C280" s="89"/>
      <c r="D280" s="99"/>
      <c r="E280" s="99"/>
      <c r="F280" s="99"/>
      <c r="G280" s="99"/>
    </row>
    <row r="281" spans="1:7" x14ac:dyDescent="0.2">
      <c r="A281" s="82" t="s">
        <v>116</v>
      </c>
      <c r="B281" s="70">
        <v>0</v>
      </c>
      <c r="C281" s="69">
        <v>54372.046860000002</v>
      </c>
      <c r="D281" s="138">
        <f>IFERROR(((B281/C281)-1)*100,IF(B281+C281&lt;&gt;0,100,0))</f>
        <v>-100</v>
      </c>
      <c r="E281" s="69">
        <v>194430.371621</v>
      </c>
      <c r="F281" s="69">
        <v>148047.86582569999</v>
      </c>
      <c r="G281" s="138">
        <f>IFERROR(((E281/F281)-1)*100,IF(E281+F281&lt;&gt;0,100,0))</f>
        <v>31.329398459486857</v>
      </c>
    </row>
    <row r="282" spans="1:7" s="66" customFormat="1" x14ac:dyDescent="0.2">
      <c r="A282" s="107" t="s">
        <v>117</v>
      </c>
      <c r="B282" s="70">
        <v>0</v>
      </c>
      <c r="C282" s="69">
        <v>2730.8319999999999</v>
      </c>
      <c r="D282" s="138">
        <f>IFERROR(((B282/C282)-1)*100,IF(B282+C282&lt;&gt;0,100,0))</f>
        <v>-100</v>
      </c>
      <c r="E282" s="69">
        <v>0</v>
      </c>
      <c r="F282" s="69">
        <v>2836.5219999999999</v>
      </c>
      <c r="G282" s="138">
        <f>IFERROR(((E282/F282)-1)*100,IF(E282+F282&lt;&gt;0,100,0))</f>
        <v>-100</v>
      </c>
    </row>
    <row r="283" spans="1:7" s="66" customFormat="1" x14ac:dyDescent="0.2">
      <c r="A283" s="107" t="s">
        <v>118</v>
      </c>
      <c r="B283" s="70">
        <v>0</v>
      </c>
      <c r="C283" s="69">
        <v>0</v>
      </c>
      <c r="D283" s="138">
        <f>IFERROR(((B283/C283)-1)*100,IF(B283+C283&lt;&gt;0,100,0))</f>
        <v>0</v>
      </c>
      <c r="E283" s="69">
        <v>0</v>
      </c>
      <c r="F283" s="69">
        <v>800</v>
      </c>
      <c r="G283" s="138">
        <f>IFERROR(((E283/F283)-1)*100,IF(E283+F283&lt;&gt;0,100,0))</f>
        <v>-100</v>
      </c>
    </row>
    <row r="284" spans="1:7" s="66" customFormat="1" x14ac:dyDescent="0.2">
      <c r="A284" s="107" t="s">
        <v>119</v>
      </c>
      <c r="B284" s="70">
        <v>190856.69375000001</v>
      </c>
      <c r="C284" s="69">
        <v>63298.704109999999</v>
      </c>
      <c r="D284" s="138">
        <f>IFERROR(((B284/C284)-1)*100,IF(B284+C284&lt;&gt;0,100,0))</f>
        <v>201.5175372600531</v>
      </c>
      <c r="E284" s="69">
        <v>1475886.3990527999</v>
      </c>
      <c r="F284" s="69">
        <v>806854.50423580001</v>
      </c>
      <c r="G284" s="138">
        <f>IFERROR(((E284/F284)-1)*100,IF(E284+F284&lt;&gt;0,100,0))</f>
        <v>82.918530082528747</v>
      </c>
    </row>
    <row r="285" spans="1:7" s="66" customFormat="1" x14ac:dyDescent="0.2">
      <c r="A285" s="107" t="s">
        <v>138</v>
      </c>
      <c r="B285" s="70">
        <v>0</v>
      </c>
      <c r="C285" s="69">
        <v>0</v>
      </c>
      <c r="D285" s="138">
        <f>IFERROR(((B285/C285)-1)*100,IF(B285+C285&lt;&gt;0,100,0))</f>
        <v>0</v>
      </c>
      <c r="E285" s="69">
        <v>526326.62269732996</v>
      </c>
      <c r="F285" s="69">
        <v>0</v>
      </c>
      <c r="G285" s="138">
        <f>IFERROR(((E285/F285)-1)*100,IF(E285+F285&lt;&gt;0,100,0))</f>
        <v>100</v>
      </c>
    </row>
    <row r="286" spans="1:7" s="66" customFormat="1" x14ac:dyDescent="0.2">
      <c r="A286" s="107" t="s">
        <v>125</v>
      </c>
      <c r="B286" s="70">
        <v>0</v>
      </c>
      <c r="C286" s="69">
        <v>136288.40208999999</v>
      </c>
      <c r="D286" s="138">
        <f>IFERROR(((B286/C286)-1)*100,IF(B286+C286&lt;&gt;0,100,0))</f>
        <v>-100</v>
      </c>
      <c r="E286" s="69">
        <v>1678892.2978211001</v>
      </c>
      <c r="F286" s="69">
        <v>317215.20189269999</v>
      </c>
      <c r="G286" s="138">
        <f>IFERROR(((E286/F286)-1)*100,IF(E286+F286&lt;&gt;0,100,0))</f>
        <v>429.25972267526947</v>
      </c>
    </row>
    <row r="287" spans="1:7" s="66" customFormat="1" x14ac:dyDescent="0.2">
      <c r="A287" s="107" t="s">
        <v>126</v>
      </c>
      <c r="B287" s="70">
        <v>0</v>
      </c>
      <c r="C287" s="69">
        <v>0</v>
      </c>
      <c r="D287" s="138">
        <f>IFERROR(((B287/C287)-1)*100,IF(B287+C287&lt;&gt;0,100,0))</f>
        <v>0</v>
      </c>
      <c r="E287" s="69">
        <v>3093.56</v>
      </c>
      <c r="F287" s="69">
        <v>3982.6640000000002</v>
      </c>
      <c r="G287" s="138">
        <f>IFERROR(((E287/F287)-1)*100,IF(E287+F287&lt;&gt;0,100,0))</f>
        <v>-22.324353749148816</v>
      </c>
    </row>
    <row r="288" spans="1:7" s="66" customFormat="1" x14ac:dyDescent="0.2">
      <c r="A288" s="107" t="s">
        <v>139</v>
      </c>
      <c r="B288" s="70">
        <v>0</v>
      </c>
      <c r="C288" s="69">
        <v>0</v>
      </c>
      <c r="D288" s="138">
        <f>IFERROR(((B288/C288)-1)*100,IF(B288+C288&lt;&gt;0,100,0))</f>
        <v>0</v>
      </c>
      <c r="E288" s="69">
        <v>2.5000000000000001E-5</v>
      </c>
      <c r="F288" s="69">
        <v>0</v>
      </c>
      <c r="G288" s="138">
        <f>IFERROR(((E288/F288)-1)*100,IF(E288+F288&lt;&gt;0,100,0))</f>
        <v>100</v>
      </c>
    </row>
    <row r="289" spans="1:7" s="66" customFormat="1" x14ac:dyDescent="0.2">
      <c r="A289" s="107" t="s">
        <v>140</v>
      </c>
      <c r="B289" s="70">
        <v>0</v>
      </c>
      <c r="C289" s="69">
        <v>0</v>
      </c>
      <c r="D289" s="138">
        <f>IFERROR(((B289/C289)-1)*100,IF(B289+C289&lt;&gt;0,100,0))</f>
        <v>0</v>
      </c>
      <c r="E289" s="69">
        <v>146.25049999999999</v>
      </c>
      <c r="F289" s="69">
        <v>0</v>
      </c>
      <c r="G289" s="138">
        <f>IFERROR(((E289/F289)-1)*100,IF(E289+F289&lt;&gt;0,100,0))</f>
        <v>100</v>
      </c>
    </row>
    <row r="290" spans="1:7" s="66" customFormat="1" x14ac:dyDescent="0.2">
      <c r="A290" s="107" t="s">
        <v>141</v>
      </c>
      <c r="B290" s="70">
        <v>0</v>
      </c>
      <c r="C290" s="69">
        <v>0</v>
      </c>
      <c r="D290" s="138">
        <f>IFERROR(((B290/C290)-1)*100,IF(B290+C290&lt;&gt;0,100,0))</f>
        <v>0</v>
      </c>
      <c r="E290" s="69">
        <v>39505.5</v>
      </c>
      <c r="F290" s="69">
        <v>0</v>
      </c>
      <c r="G290" s="138">
        <f>IFERROR(((E290/F290)-1)*100,IF(E290+F290&lt;&gt;0,100,0))</f>
        <v>100</v>
      </c>
    </row>
    <row r="291" spans="1:7" s="66" customFormat="1" x14ac:dyDescent="0.2">
      <c r="A291" s="107" t="s">
        <v>133</v>
      </c>
      <c r="B291" s="70">
        <v>0</v>
      </c>
      <c r="C291" s="69">
        <v>0</v>
      </c>
      <c r="D291" s="138">
        <f>IFERROR(((B291/C291)-1)*100,IF(B291+C291&lt;&gt;0,100,0))</f>
        <v>0</v>
      </c>
      <c r="E291" s="69">
        <v>63135.364277959998</v>
      </c>
      <c r="F291" s="69">
        <v>0</v>
      </c>
      <c r="G291" s="138">
        <f>IFERROR(((E291/F291)-1)*100,IF(E291+F291&lt;&gt;0,100,0))</f>
        <v>100</v>
      </c>
    </row>
    <row r="292" spans="1:7" s="66" customFormat="1" x14ac:dyDescent="0.2">
      <c r="A292" s="107" t="s">
        <v>136</v>
      </c>
      <c r="B292" s="70">
        <v>451784.79057999997</v>
      </c>
      <c r="C292" s="69">
        <v>162839.68286160001</v>
      </c>
      <c r="D292" s="138">
        <f>IFERROR(((B292/C292)-1)*100,IF(B292+C292&lt;&gt;0,100,0))</f>
        <v>177.44145815119214</v>
      </c>
      <c r="E292" s="69">
        <v>8354071.6945888</v>
      </c>
      <c r="F292" s="69">
        <v>2931781.0054041999</v>
      </c>
      <c r="G292" s="138">
        <f>IFERROR(((E292/F292)-1)*100,IF(E292+F292&lt;&gt;0,100,0))</f>
        <v>184.94869429843507</v>
      </c>
    </row>
    <row r="293" spans="1:7" s="66" customFormat="1" x14ac:dyDescent="0.2">
      <c r="A293" s="107" t="s">
        <v>142</v>
      </c>
      <c r="B293" s="70">
        <v>0</v>
      </c>
      <c r="C293" s="69">
        <v>0</v>
      </c>
      <c r="D293" s="138">
        <f>IFERROR(((B293/C293)-1)*100,IF(B293+C293&lt;&gt;0,100,0))</f>
        <v>0</v>
      </c>
      <c r="E293" s="69">
        <v>25330.75</v>
      </c>
      <c r="F293" s="69">
        <v>0</v>
      </c>
      <c r="G293" s="138">
        <f>IFERROR(((E293/F293)-1)*100,IF(E293+F293&lt;&gt;0,100,0))</f>
        <v>100</v>
      </c>
    </row>
    <row r="294" spans="1:7" x14ac:dyDescent="0.2">
      <c r="A294" s="85" t="s">
        <v>34</v>
      </c>
      <c r="B294" s="139">
        <f>SUM(B281:B293)</f>
        <v>642641.48433000001</v>
      </c>
      <c r="C294" s="139">
        <f>SUM(C281:C293)</f>
        <v>419529.66792159999</v>
      </c>
      <c r="D294" s="104">
        <f>IFERROR(((B294/C294)-1)*100,IF(B294+C294&lt;&gt;0,100,0))</f>
        <v>53.181415634732708</v>
      </c>
      <c r="E294" s="139">
        <f>SUM(E281:E293)</f>
        <v>12360818.81058399</v>
      </c>
      <c r="F294" s="139">
        <f>SUM(F281:F293)</f>
        <v>4211517.7633584002</v>
      </c>
      <c r="G294" s="104">
        <f>IFERROR(((E294/F294)-1)*100,IF(E294+F294&lt;&gt;0,100,0))</f>
        <v>193.50033658001416</v>
      </c>
    </row>
    <row r="295" spans="1:7" x14ac:dyDescent="0.2">
      <c r="A295" s="30" t="s">
        <v>97</v>
      </c>
      <c r="B295" s="47"/>
      <c r="C295" s="47"/>
      <c r="D295" s="52"/>
      <c r="E295" s="52"/>
      <c r="F295" s="52"/>
      <c r="G295" s="52"/>
    </row>
    <row r="296" spans="1:7" x14ac:dyDescent="0.2">
      <c r="A296" s="85" t="s">
        <v>33</v>
      </c>
      <c r="B296" s="89"/>
      <c r="C296" s="89"/>
      <c r="D296" s="94"/>
      <c r="E296" s="95"/>
      <c r="F296" s="95"/>
      <c r="G296" s="96"/>
    </row>
    <row r="297" spans="1:7" x14ac:dyDescent="0.2">
      <c r="A297" s="82" t="s">
        <v>114</v>
      </c>
      <c r="B297" s="70">
        <v>0</v>
      </c>
      <c r="C297" s="69">
        <v>0</v>
      </c>
      <c r="D297" s="138">
        <f>IFERROR(((B297/C297)-1)*100,IF(B297+C297&lt;&gt;0,100,0))</f>
        <v>0</v>
      </c>
      <c r="E297" s="81"/>
      <c r="F297" s="81"/>
      <c r="G297" s="68"/>
    </row>
    <row r="298" spans="1:7" s="66" customFormat="1" x14ac:dyDescent="0.2">
      <c r="A298" s="107" t="s">
        <v>115</v>
      </c>
      <c r="B298" s="70">
        <v>0</v>
      </c>
      <c r="C298" s="69">
        <v>0</v>
      </c>
      <c r="D298" s="138">
        <f>IFERROR(((B298/C298)-1)*100,IF(B298+C298&lt;&gt;0,100,0))</f>
        <v>0</v>
      </c>
      <c r="E298" s="106"/>
      <c r="F298" s="106"/>
      <c r="G298" s="68"/>
    </row>
    <row r="299" spans="1:7" s="66" customFormat="1" x14ac:dyDescent="0.2">
      <c r="A299" s="107" t="s">
        <v>116</v>
      </c>
      <c r="B299" s="70">
        <v>37</v>
      </c>
      <c r="C299" s="69">
        <v>1624</v>
      </c>
      <c r="D299" s="138">
        <f>IFERROR(((B299/C299)-1)*100,IF(B299+C299&lt;&gt;0,100,0))</f>
        <v>-97.721674876847288</v>
      </c>
      <c r="E299" s="106"/>
      <c r="F299" s="106"/>
      <c r="G299" s="68"/>
    </row>
    <row r="300" spans="1:7" s="66" customFormat="1" x14ac:dyDescent="0.2">
      <c r="A300" s="107" t="s">
        <v>117</v>
      </c>
      <c r="B300" s="70">
        <v>35</v>
      </c>
      <c r="C300" s="69">
        <v>20</v>
      </c>
      <c r="D300" s="138">
        <f>IFERROR(((B300/C300)-1)*100,IF(B300+C300&lt;&gt;0,100,0))</f>
        <v>75</v>
      </c>
      <c r="E300" s="106"/>
      <c r="F300" s="106"/>
      <c r="G300" s="68"/>
    </row>
    <row r="301" spans="1:7" s="66" customFormat="1" x14ac:dyDescent="0.2">
      <c r="A301" s="107" t="s">
        <v>118</v>
      </c>
      <c r="B301" s="70">
        <v>0</v>
      </c>
      <c r="C301" s="69">
        <v>0</v>
      </c>
      <c r="D301" s="138">
        <f>IFERROR(((B301/C301)-1)*100,IF(B301+C301&lt;&gt;0,100,0))</f>
        <v>0</v>
      </c>
      <c r="E301" s="106"/>
      <c r="F301" s="106"/>
      <c r="G301" s="68"/>
    </row>
    <row r="302" spans="1:7" s="66" customFormat="1" x14ac:dyDescent="0.2">
      <c r="A302" s="107" t="s">
        <v>119</v>
      </c>
      <c r="B302" s="70">
        <v>113803</v>
      </c>
      <c r="C302" s="69">
        <v>101321</v>
      </c>
      <c r="D302" s="138">
        <f>IFERROR(((B302/C302)-1)*100,IF(B302+C302&lt;&gt;0,100,0))</f>
        <v>12.319262541822518</v>
      </c>
      <c r="E302" s="106"/>
      <c r="F302" s="106"/>
      <c r="G302" s="68"/>
    </row>
    <row r="303" spans="1:7" s="66" customFormat="1" x14ac:dyDescent="0.2">
      <c r="A303" s="107" t="s">
        <v>120</v>
      </c>
      <c r="B303" s="70">
        <v>29280</v>
      </c>
      <c r="C303" s="69">
        <v>18334</v>
      </c>
      <c r="D303" s="138">
        <f>IFERROR(((B303/C303)-1)*100,IF(B303+C303&lt;&gt;0,100,0))</f>
        <v>59.703283516963012</v>
      </c>
      <c r="E303" s="106"/>
      <c r="F303" s="106"/>
      <c r="G303" s="68"/>
    </row>
    <row r="304" spans="1:7" s="66" customFormat="1" x14ac:dyDescent="0.2">
      <c r="A304" s="107" t="s">
        <v>121</v>
      </c>
      <c r="B304" s="70">
        <v>900</v>
      </c>
      <c r="C304" s="69">
        <v>1000</v>
      </c>
      <c r="D304" s="138">
        <f>IFERROR(((B304/C304)-1)*100,IF(B304+C304&lt;&gt;0,100,0))</f>
        <v>-9.9999999999999982</v>
      </c>
      <c r="E304" s="106"/>
      <c r="F304" s="106"/>
      <c r="G304" s="68"/>
    </row>
    <row r="305" spans="1:7" s="66" customFormat="1" x14ac:dyDescent="0.2">
      <c r="A305" s="107" t="s">
        <v>122</v>
      </c>
      <c r="B305" s="70">
        <v>1766</v>
      </c>
      <c r="C305" s="69">
        <v>1502</v>
      </c>
      <c r="D305" s="138">
        <f>IFERROR(((B305/C305)-1)*100,IF(B305+C305&lt;&gt;0,100,0))</f>
        <v>17.57656458055925</v>
      </c>
      <c r="E305" s="106"/>
      <c r="F305" s="106"/>
      <c r="G305" s="68"/>
    </row>
    <row r="306" spans="1:7" s="66" customFormat="1" x14ac:dyDescent="0.2">
      <c r="A306" s="107" t="s">
        <v>123</v>
      </c>
      <c r="B306" s="70">
        <v>0</v>
      </c>
      <c r="C306" s="69">
        <v>0</v>
      </c>
      <c r="D306" s="138">
        <f>IFERROR(((B306/C306)-1)*100,IF(B306+C306&lt;&gt;0,100,0))</f>
        <v>0</v>
      </c>
      <c r="E306" s="106"/>
      <c r="F306" s="106"/>
      <c r="G306" s="68"/>
    </row>
    <row r="307" spans="1:7" s="66" customFormat="1" x14ac:dyDescent="0.2">
      <c r="A307" s="107" t="s">
        <v>124</v>
      </c>
      <c r="B307" s="70">
        <v>240</v>
      </c>
      <c r="C307" s="69">
        <v>1500</v>
      </c>
      <c r="D307" s="138">
        <f>IFERROR(((B307/C307)-1)*100,IF(B307+C307&lt;&gt;0,100,0))</f>
        <v>-84</v>
      </c>
      <c r="E307" s="106"/>
      <c r="F307" s="106"/>
      <c r="G307" s="68"/>
    </row>
    <row r="308" spans="1:7" s="66" customFormat="1" x14ac:dyDescent="0.2">
      <c r="A308" s="107" t="s">
        <v>125</v>
      </c>
      <c r="B308" s="70">
        <v>185301</v>
      </c>
      <c r="C308" s="69">
        <v>128705</v>
      </c>
      <c r="D308" s="138">
        <f>IFERROR(((B308/C308)-1)*100,IF(B308+C308&lt;&gt;0,100,0))</f>
        <v>43.973427605765124</v>
      </c>
      <c r="E308" s="106"/>
      <c r="F308" s="106"/>
      <c r="G308" s="68"/>
    </row>
    <row r="309" spans="1:7" s="66" customFormat="1" x14ac:dyDescent="0.2">
      <c r="A309" s="107" t="s">
        <v>126</v>
      </c>
      <c r="B309" s="70">
        <v>482287</v>
      </c>
      <c r="C309" s="69">
        <v>223317</v>
      </c>
      <c r="D309" s="138">
        <f>IFERROR(((B309/C309)-1)*100,IF(B309+C309&lt;&gt;0,100,0))</f>
        <v>115.96519745473924</v>
      </c>
      <c r="E309" s="106"/>
      <c r="F309" s="106"/>
      <c r="G309" s="68"/>
    </row>
    <row r="310" spans="1:7" s="66" customFormat="1" x14ac:dyDescent="0.2">
      <c r="A310" s="107" t="s">
        <v>127</v>
      </c>
      <c r="B310" s="70">
        <v>0</v>
      </c>
      <c r="C310" s="69">
        <v>0</v>
      </c>
      <c r="D310" s="138">
        <f>IFERROR(((B310/C310)-1)*100,IF(B310+C310&lt;&gt;0,100,0))</f>
        <v>0</v>
      </c>
      <c r="E310" s="106"/>
      <c r="F310" s="106"/>
      <c r="G310" s="68"/>
    </row>
    <row r="311" spans="1:7" s="66" customFormat="1" x14ac:dyDescent="0.2">
      <c r="A311" s="107" t="s">
        <v>128</v>
      </c>
      <c r="B311" s="70">
        <v>0</v>
      </c>
      <c r="C311" s="69">
        <v>0</v>
      </c>
      <c r="D311" s="138">
        <f>IFERROR(((B311/C311)-1)*100,IF(B311+C311&lt;&gt;0,100,0))</f>
        <v>0</v>
      </c>
      <c r="E311" s="106"/>
      <c r="F311" s="106"/>
      <c r="G311" s="68"/>
    </row>
    <row r="312" spans="1:7" s="66" customFormat="1" x14ac:dyDescent="0.2">
      <c r="A312" s="107" t="s">
        <v>129</v>
      </c>
      <c r="B312" s="70">
        <v>6905</v>
      </c>
      <c r="C312" s="69">
        <v>225</v>
      </c>
      <c r="D312" s="138">
        <f>IFERROR(((B312/C312)-1)*100,IF(B312+C312&lt;&gt;0,100,0))</f>
        <v>2968.8888888888891</v>
      </c>
      <c r="E312" s="106"/>
      <c r="F312" s="106"/>
      <c r="G312" s="68"/>
    </row>
    <row r="313" spans="1:7" s="66" customFormat="1" x14ac:dyDescent="0.2">
      <c r="A313" s="107" t="s">
        <v>130</v>
      </c>
      <c r="B313" s="70">
        <v>2166</v>
      </c>
      <c r="C313" s="69">
        <v>1707</v>
      </c>
      <c r="D313" s="138">
        <f>IFERROR(((B313/C313)-1)*100,IF(B313+C313&lt;&gt;0,100,0))</f>
        <v>26.889279437609837</v>
      </c>
      <c r="E313" s="106"/>
      <c r="F313" s="106"/>
      <c r="G313" s="68"/>
    </row>
    <row r="314" spans="1:7" s="66" customFormat="1" x14ac:dyDescent="0.2">
      <c r="A314" s="107" t="s">
        <v>131</v>
      </c>
      <c r="B314" s="70">
        <v>0</v>
      </c>
      <c r="C314" s="69">
        <v>0</v>
      </c>
      <c r="D314" s="138">
        <f>IFERROR(((B314/C314)-1)*100,IF(B314+C314&lt;&gt;0,100,0))</f>
        <v>0</v>
      </c>
      <c r="E314" s="106"/>
      <c r="F314" s="106"/>
      <c r="G314" s="68"/>
    </row>
    <row r="315" spans="1:7" s="66" customFormat="1" x14ac:dyDescent="0.2">
      <c r="A315" s="107" t="s">
        <v>132</v>
      </c>
      <c r="B315" s="70">
        <v>0</v>
      </c>
      <c r="C315" s="69">
        <v>0</v>
      </c>
      <c r="D315" s="138">
        <f>IFERROR(((B315/C315)-1)*100,IF(B315+C315&lt;&gt;0,100,0))</f>
        <v>0</v>
      </c>
      <c r="E315" s="106"/>
      <c r="F315" s="106"/>
      <c r="G315" s="68"/>
    </row>
    <row r="316" spans="1:7" s="66" customFormat="1" x14ac:dyDescent="0.2">
      <c r="A316" s="107" t="s">
        <v>133</v>
      </c>
      <c r="B316" s="70">
        <v>0</v>
      </c>
      <c r="C316" s="69">
        <v>0</v>
      </c>
      <c r="D316" s="138">
        <f>IFERROR(((B316/C316)-1)*100,IF(B316+C316&lt;&gt;0,100,0))</f>
        <v>0</v>
      </c>
      <c r="E316" s="106"/>
      <c r="F316" s="106"/>
      <c r="G316" s="68"/>
    </row>
    <row r="317" spans="1:7" s="66" customFormat="1" x14ac:dyDescent="0.2">
      <c r="A317" s="107" t="s">
        <v>134</v>
      </c>
      <c r="B317" s="70">
        <v>0</v>
      </c>
      <c r="C317" s="69">
        <v>0</v>
      </c>
      <c r="D317" s="138">
        <f>IFERROR(((B317/C317)-1)*100,IF(B317+C317&lt;&gt;0,100,0))</f>
        <v>0</v>
      </c>
      <c r="E317" s="106"/>
      <c r="F317" s="106"/>
      <c r="G317" s="68"/>
    </row>
    <row r="318" spans="1:7" s="66" customFormat="1" x14ac:dyDescent="0.2">
      <c r="A318" s="107" t="s">
        <v>135</v>
      </c>
      <c r="B318" s="70">
        <v>0</v>
      </c>
      <c r="C318" s="69">
        <v>4775</v>
      </c>
      <c r="D318" s="138">
        <f>IFERROR(((B318/C318)-1)*100,IF(B318+C318&lt;&gt;0,100,0))</f>
        <v>-100</v>
      </c>
      <c r="E318" s="106"/>
      <c r="F318" s="106"/>
      <c r="G318" s="68"/>
    </row>
    <row r="319" spans="1:7" s="66" customFormat="1" x14ac:dyDescent="0.2">
      <c r="A319" s="107" t="s">
        <v>136</v>
      </c>
      <c r="B319" s="70">
        <v>905061</v>
      </c>
      <c r="C319" s="69">
        <v>1516623</v>
      </c>
      <c r="D319" s="138">
        <f>IFERROR(((B319/C319)-1)*100,IF(B319+C319&lt;&gt;0,100,0))</f>
        <v>-40.323930205463057</v>
      </c>
      <c r="E319" s="106"/>
      <c r="F319" s="106"/>
      <c r="G319" s="68"/>
    </row>
    <row r="320" spans="1:7" s="66" customFormat="1" x14ac:dyDescent="0.2">
      <c r="A320" s="107" t="s">
        <v>137</v>
      </c>
      <c r="B320" s="70">
        <v>50</v>
      </c>
      <c r="C320" s="69">
        <v>110</v>
      </c>
      <c r="D320" s="138">
        <f>IFERROR(((B320/C320)-1)*100,IF(B320+C320&lt;&gt;0,100,0))</f>
        <v>-54.54545454545454</v>
      </c>
      <c r="E320" s="106"/>
      <c r="F320" s="106"/>
      <c r="G320" s="68"/>
    </row>
    <row r="321" spans="1:7" x14ac:dyDescent="0.2">
      <c r="A321" s="85" t="s">
        <v>34</v>
      </c>
      <c r="B321" s="139">
        <f>SUM(B297:B320)</f>
        <v>1727831</v>
      </c>
      <c r="C321" s="139">
        <f>SUM(C297:C320)</f>
        <v>2000763</v>
      </c>
      <c r="D321" s="104">
        <f>IFERROR(((B321/C321)-1)*100,IF(B321+C321&lt;&gt;0,100,0))</f>
        <v>-13.641395807499435</v>
      </c>
      <c r="E321" s="86"/>
      <c r="F321" s="86"/>
      <c r="G321" s="68"/>
    </row>
    <row r="322" spans="1:7" x14ac:dyDescent="0.2">
      <c r="A322" s="82"/>
      <c r="B322" s="74"/>
      <c r="C322" s="74"/>
      <c r="D322" s="97"/>
      <c r="E322" s="88"/>
      <c r="F322" s="98"/>
      <c r="G322" s="98"/>
    </row>
    <row r="323" spans="1:7" x14ac:dyDescent="0.2">
      <c r="A323" s="85" t="s">
        <v>35</v>
      </c>
      <c r="B323" s="89"/>
      <c r="C323" s="89"/>
      <c r="D323" s="99"/>
      <c r="E323" s="99"/>
      <c r="F323" s="99"/>
      <c r="G323" s="99"/>
    </row>
    <row r="324" spans="1:7" x14ac:dyDescent="0.2">
      <c r="A324" s="82" t="s">
        <v>116</v>
      </c>
      <c r="B324" s="70">
        <v>93600</v>
      </c>
      <c r="C324" s="69">
        <v>307748</v>
      </c>
      <c r="D324" s="138">
        <f>IFERROR(((B324/C324)-1)*100,IF(B324+C324&lt;&gt;0,100,0))</f>
        <v>-69.585505023590727</v>
      </c>
      <c r="E324" s="81"/>
      <c r="F324" s="81"/>
      <c r="G324" s="68"/>
    </row>
    <row r="325" spans="1:7" s="66" customFormat="1" x14ac:dyDescent="0.2">
      <c r="A325" s="107" t="s">
        <v>117</v>
      </c>
      <c r="B325" s="70">
        <v>0</v>
      </c>
      <c r="C325" s="69">
        <v>15200</v>
      </c>
      <c r="D325" s="138">
        <f>IFERROR(((B325/C325)-1)*100,IF(B325+C325&lt;&gt;0,100,0))</f>
        <v>-100</v>
      </c>
      <c r="E325" s="106"/>
      <c r="F325" s="106"/>
      <c r="G325" s="68"/>
    </row>
    <row r="326" spans="1:7" s="66" customFormat="1" x14ac:dyDescent="0.2">
      <c r="A326" s="107" t="s">
        <v>118</v>
      </c>
      <c r="B326" s="70">
        <v>0</v>
      </c>
      <c r="C326" s="69">
        <v>0</v>
      </c>
      <c r="D326" s="138">
        <f>IFERROR(((B326/C326)-1)*100,IF(B326+C326&lt;&gt;0,100,0))</f>
        <v>0</v>
      </c>
      <c r="E326" s="106"/>
      <c r="F326" s="106"/>
      <c r="G326" s="68"/>
    </row>
    <row r="327" spans="1:7" s="66" customFormat="1" x14ac:dyDescent="0.2">
      <c r="A327" s="107" t="s">
        <v>119</v>
      </c>
      <c r="B327" s="70">
        <v>936324</v>
      </c>
      <c r="C327" s="69">
        <v>1099538</v>
      </c>
      <c r="D327" s="138">
        <f>IFERROR(((B327/C327)-1)*100,IF(B327+C327&lt;&gt;0,100,0))</f>
        <v>-14.843870789367896</v>
      </c>
      <c r="E327" s="106"/>
      <c r="F327" s="106"/>
      <c r="G327" s="68"/>
    </row>
    <row r="328" spans="1:7" s="66" customFormat="1" x14ac:dyDescent="0.2">
      <c r="A328" s="107" t="s">
        <v>138</v>
      </c>
      <c r="B328" s="70">
        <v>0</v>
      </c>
      <c r="C328" s="69">
        <v>0</v>
      </c>
      <c r="D328" s="138">
        <f>IFERROR(((B328/C328)-1)*100,IF(B328+C328&lt;&gt;0,100,0))</f>
        <v>0</v>
      </c>
      <c r="E328" s="106"/>
      <c r="F328" s="106"/>
      <c r="G328" s="68"/>
    </row>
    <row r="329" spans="1:7" s="66" customFormat="1" x14ac:dyDescent="0.2">
      <c r="A329" s="107" t="s">
        <v>125</v>
      </c>
      <c r="B329" s="70">
        <v>57036</v>
      </c>
      <c r="C329" s="69">
        <v>546090</v>
      </c>
      <c r="D329" s="138">
        <f>IFERROR(((B329/C329)-1)*100,IF(B329+C329&lt;&gt;0,100,0))</f>
        <v>-89.555567763555459</v>
      </c>
      <c r="E329" s="106"/>
      <c r="F329" s="106"/>
      <c r="G329" s="68"/>
    </row>
    <row r="330" spans="1:7" s="66" customFormat="1" x14ac:dyDescent="0.2">
      <c r="A330" s="107" t="s">
        <v>126</v>
      </c>
      <c r="B330" s="70">
        <v>4200</v>
      </c>
      <c r="C330" s="69">
        <v>2200</v>
      </c>
      <c r="D330" s="138">
        <f>IFERROR(((B330/C330)-1)*100,IF(B330+C330&lt;&gt;0,100,0))</f>
        <v>90.909090909090921</v>
      </c>
      <c r="E330" s="106"/>
      <c r="F330" s="106"/>
      <c r="G330" s="68"/>
    </row>
    <row r="331" spans="1:7" s="66" customFormat="1" x14ac:dyDescent="0.2">
      <c r="A331" s="107" t="s">
        <v>139</v>
      </c>
      <c r="B331" s="70">
        <v>0</v>
      </c>
      <c r="C331" s="69">
        <v>0</v>
      </c>
      <c r="D331" s="138">
        <f>IFERROR(((B331/C331)-1)*100,IF(B331+C331&lt;&gt;0,100,0))</f>
        <v>0</v>
      </c>
      <c r="E331" s="106"/>
      <c r="F331" s="106"/>
      <c r="G331" s="68"/>
    </row>
    <row r="332" spans="1:7" s="66" customFormat="1" x14ac:dyDescent="0.2">
      <c r="A332" s="107" t="s">
        <v>140</v>
      </c>
      <c r="B332" s="70">
        <v>0</v>
      </c>
      <c r="C332" s="69">
        <v>0</v>
      </c>
      <c r="D332" s="138">
        <f>IFERROR(((B332/C332)-1)*100,IF(B332+C332&lt;&gt;0,100,0))</f>
        <v>0</v>
      </c>
      <c r="E332" s="106"/>
      <c r="F332" s="106"/>
      <c r="G332" s="68"/>
    </row>
    <row r="333" spans="1:7" s="66" customFormat="1" x14ac:dyDescent="0.2">
      <c r="A333" s="107" t="s">
        <v>141</v>
      </c>
      <c r="B333" s="70">
        <v>0</v>
      </c>
      <c r="C333" s="69">
        <v>0</v>
      </c>
      <c r="D333" s="138">
        <f>IFERROR(((B333/C333)-1)*100,IF(B333+C333&lt;&gt;0,100,0))</f>
        <v>0</v>
      </c>
      <c r="E333" s="106"/>
      <c r="F333" s="106"/>
      <c r="G333" s="68"/>
    </row>
    <row r="334" spans="1:7" s="66" customFormat="1" x14ac:dyDescent="0.2">
      <c r="A334" s="107" t="s">
        <v>133</v>
      </c>
      <c r="B334" s="70">
        <v>0</v>
      </c>
      <c r="C334" s="69">
        <v>0</v>
      </c>
      <c r="D334" s="138">
        <f>IFERROR(((B334/C334)-1)*100,IF(B334+C334&lt;&gt;0,100,0))</f>
        <v>0</v>
      </c>
      <c r="E334" s="106"/>
      <c r="F334" s="106"/>
      <c r="G334" s="68"/>
    </row>
    <row r="335" spans="1:7" s="66" customFormat="1" x14ac:dyDescent="0.2">
      <c r="A335" s="107" t="s">
        <v>136</v>
      </c>
      <c r="B335" s="70">
        <v>8172060</v>
      </c>
      <c r="C335" s="69">
        <v>2820894</v>
      </c>
      <c r="D335" s="138">
        <f>IFERROR(((B335/C335)-1)*100,IF(B335+C335&lt;&gt;0,100,0))</f>
        <v>189.69752142405918</v>
      </c>
      <c r="E335" s="106"/>
      <c r="F335" s="106"/>
      <c r="G335" s="68"/>
    </row>
    <row r="336" spans="1:7" s="66" customFormat="1" x14ac:dyDescent="0.2">
      <c r="A336" s="107" t="s">
        <v>142</v>
      </c>
      <c r="B336" s="70">
        <v>0</v>
      </c>
      <c r="C336" s="69">
        <v>0</v>
      </c>
      <c r="D336" s="138">
        <f>IFERROR(((B336/C336)-1)*100,IF(B336+C336&lt;&gt;0,100,0))</f>
        <v>0</v>
      </c>
      <c r="E336" s="106"/>
      <c r="F336" s="106"/>
      <c r="G336" s="68"/>
    </row>
    <row r="337" spans="1:7" x14ac:dyDescent="0.2">
      <c r="A337" s="85" t="s">
        <v>34</v>
      </c>
      <c r="B337" s="139">
        <f>SUM(B324:B336)</f>
        <v>9263220</v>
      </c>
      <c r="C337" s="139">
        <f>SUM(C324:C336)</f>
        <v>4791670</v>
      </c>
      <c r="D337" s="104">
        <f>IFERROR(((B337/C337)-1)*100,IF(B337+C337&lt;&gt;0,100,0))</f>
        <v>93.319239430094299</v>
      </c>
      <c r="E337" s="86"/>
      <c r="F337" s="86"/>
      <c r="G337" s="68"/>
    </row>
    <row r="338" spans="1:7" x14ac:dyDescent="0.2">
      <c r="A338" s="33"/>
      <c r="B338" s="33"/>
      <c r="C338" s="33"/>
      <c r="D338" s="33"/>
      <c r="E338" s="33"/>
      <c r="F338" s="33"/>
      <c r="G338" s="33"/>
    </row>
    <row r="339" spans="1:7" ht="15.75" x14ac:dyDescent="0.25">
      <c r="A339" s="121" t="s">
        <v>72</v>
      </c>
      <c r="B339" s="121"/>
      <c r="C339" s="121"/>
      <c r="D339" s="121"/>
      <c r="E339" s="121"/>
      <c r="F339" s="121"/>
      <c r="G339" s="121"/>
    </row>
    <row r="340" spans="1:7" ht="15.75" x14ac:dyDescent="0.25">
      <c r="A340" s="55"/>
      <c r="B340" s="55"/>
      <c r="C340" s="55"/>
      <c r="D340" s="55"/>
      <c r="E340" s="55"/>
      <c r="F340" s="55"/>
      <c r="G340" s="55"/>
    </row>
    <row r="341" spans="1:7" x14ac:dyDescent="0.2">
      <c r="A341" s="52"/>
      <c r="B341" s="52" t="s">
        <v>0</v>
      </c>
      <c r="C341" s="52" t="s">
        <v>0</v>
      </c>
      <c r="D341" s="52" t="s">
        <v>1</v>
      </c>
      <c r="E341" s="52" t="s">
        <v>2</v>
      </c>
      <c r="F341" s="52" t="s">
        <v>2</v>
      </c>
      <c r="G341" s="52" t="s">
        <v>1</v>
      </c>
    </row>
    <row r="342" spans="1:7" x14ac:dyDescent="0.2">
      <c r="A342" s="52"/>
      <c r="B342" s="52" t="s">
        <v>3</v>
      </c>
      <c r="C342" s="52" t="s">
        <v>3</v>
      </c>
      <c r="D342" s="52" t="s">
        <v>4</v>
      </c>
      <c r="E342" s="52" t="s">
        <v>5</v>
      </c>
      <c r="F342" s="52" t="s">
        <v>5</v>
      </c>
      <c r="G342" s="52" t="s">
        <v>6</v>
      </c>
    </row>
    <row r="343" spans="1:7" x14ac:dyDescent="0.2">
      <c r="A343" s="30" t="s">
        <v>31</v>
      </c>
      <c r="B343" s="47" t="s">
        <v>112</v>
      </c>
      <c r="C343" s="47" t="s">
        <v>113</v>
      </c>
      <c r="D343" s="52" t="s">
        <v>0</v>
      </c>
      <c r="E343" s="131">
        <v>2018</v>
      </c>
      <c r="F343" s="131">
        <v>2017</v>
      </c>
      <c r="G343" s="52" t="s">
        <v>7</v>
      </c>
    </row>
    <row r="344" spans="1:7" x14ac:dyDescent="0.2">
      <c r="A344" s="85" t="s">
        <v>33</v>
      </c>
      <c r="B344" s="67"/>
      <c r="C344" s="81"/>
      <c r="D344" s="68"/>
      <c r="E344" s="81"/>
      <c r="F344" s="81"/>
      <c r="G344" s="68"/>
    </row>
    <row r="345" spans="1:7" s="66" customFormat="1" x14ac:dyDescent="0.2">
      <c r="A345" s="82" t="s">
        <v>107</v>
      </c>
      <c r="B345" s="70">
        <v>0</v>
      </c>
      <c r="C345" s="69">
        <v>0</v>
      </c>
      <c r="D345" s="104">
        <f t="shared" ref="D345" si="5">IFERROR(((B345/C345)-1)*100,IF(B345+C345&lt;&gt;0,100,0))</f>
        <v>0</v>
      </c>
      <c r="E345" s="69">
        <v>0</v>
      </c>
      <c r="F345" s="69">
        <v>0</v>
      </c>
      <c r="G345" s="104">
        <f t="shared" ref="G345" si="6">IFERROR(((E345/F345)-1)*100,IF(E345+F345&lt;&gt;0,100,0))</f>
        <v>0</v>
      </c>
    </row>
    <row r="346" spans="1:7" x14ac:dyDescent="0.2">
      <c r="A346" s="82" t="s">
        <v>99</v>
      </c>
      <c r="B346" s="70">
        <v>82725</v>
      </c>
      <c r="C346" s="69">
        <v>45591</v>
      </c>
      <c r="D346" s="104">
        <f t="shared" ref="D346:D353" si="7">IFERROR(((B346/C346)-1)*100,IF(B346+C346&lt;&gt;0,100,0))</f>
        <v>81.45028624070541</v>
      </c>
      <c r="E346" s="69">
        <v>3003228</v>
      </c>
      <c r="F346" s="69">
        <v>2644452</v>
      </c>
      <c r="G346" s="104">
        <f t="shared" ref="G346:G353" si="8">IFERROR(((E346/F346)-1)*100,IF(E346+F346&lt;&gt;0,100,0))</f>
        <v>13.567120900662966</v>
      </c>
    </row>
    <row r="347" spans="1:7" x14ac:dyDescent="0.2">
      <c r="A347" s="82" t="s">
        <v>100</v>
      </c>
      <c r="B347" s="70">
        <v>746</v>
      </c>
      <c r="C347" s="69">
        <v>877</v>
      </c>
      <c r="D347" s="104">
        <f t="shared" si="7"/>
        <v>-14.93728620296465</v>
      </c>
      <c r="E347" s="69">
        <v>51220</v>
      </c>
      <c r="F347" s="69">
        <v>56491</v>
      </c>
      <c r="G347" s="104">
        <f t="shared" si="8"/>
        <v>-9.3306898443999984</v>
      </c>
    </row>
    <row r="348" spans="1:7" x14ac:dyDescent="0.2">
      <c r="A348" s="82" t="s">
        <v>98</v>
      </c>
      <c r="B348" s="70">
        <v>717</v>
      </c>
      <c r="C348" s="69">
        <v>798</v>
      </c>
      <c r="D348" s="104">
        <f t="shared" si="7"/>
        <v>-10.150375939849621</v>
      </c>
      <c r="E348" s="69">
        <v>48784</v>
      </c>
      <c r="F348" s="69">
        <v>52854</v>
      </c>
      <c r="G348" s="104">
        <f t="shared" si="8"/>
        <v>-7.7004578650622495</v>
      </c>
    </row>
    <row r="349" spans="1:7" x14ac:dyDescent="0.2">
      <c r="A349" s="82" t="s">
        <v>103</v>
      </c>
      <c r="B349" s="70">
        <v>10</v>
      </c>
      <c r="C349" s="69">
        <v>44</v>
      </c>
      <c r="D349" s="104">
        <f t="shared" si="7"/>
        <v>-77.272727272727266</v>
      </c>
      <c r="E349" s="69">
        <v>2023</v>
      </c>
      <c r="F349" s="69">
        <v>2694</v>
      </c>
      <c r="G349" s="104">
        <f t="shared" si="8"/>
        <v>-24.9072011878248</v>
      </c>
    </row>
    <row r="350" spans="1:7" s="66" customFormat="1" x14ac:dyDescent="0.2">
      <c r="A350" s="82" t="s">
        <v>104</v>
      </c>
      <c r="B350" s="70">
        <v>10</v>
      </c>
      <c r="C350" s="69">
        <v>35</v>
      </c>
      <c r="D350" s="104">
        <f t="shared" si="7"/>
        <v>-71.428571428571431</v>
      </c>
      <c r="E350" s="69">
        <v>1947</v>
      </c>
      <c r="F350" s="69">
        <v>2538</v>
      </c>
      <c r="G350" s="104">
        <f t="shared" si="8"/>
        <v>-23.28605200945626</v>
      </c>
    </row>
    <row r="351" spans="1:7" s="66" customFormat="1" x14ac:dyDescent="0.2">
      <c r="A351" s="82" t="s">
        <v>101</v>
      </c>
      <c r="B351" s="70">
        <v>13</v>
      </c>
      <c r="C351" s="69">
        <v>2</v>
      </c>
      <c r="D351" s="104">
        <f t="shared" ref="D351" si="9">IFERROR(((B351/C351)-1)*100,IF(B351+C351&lt;&gt;0,100,0))</f>
        <v>550</v>
      </c>
      <c r="E351" s="69">
        <v>1645</v>
      </c>
      <c r="F351" s="69">
        <v>2484</v>
      </c>
      <c r="G351" s="104">
        <f t="shared" ref="G351" si="10">IFERROR(((E351/F351)-1)*100,IF(E351+F351&lt;&gt;0,100,0))</f>
        <v>-33.77616747181964</v>
      </c>
    </row>
    <row r="352" spans="1:7" x14ac:dyDescent="0.2">
      <c r="A352" s="82" t="s">
        <v>108</v>
      </c>
      <c r="B352" s="70">
        <v>10</v>
      </c>
      <c r="C352" s="69">
        <v>105</v>
      </c>
      <c r="D352" s="104">
        <f t="shared" si="7"/>
        <v>-90.476190476190482</v>
      </c>
      <c r="E352" s="69">
        <v>2703</v>
      </c>
      <c r="F352" s="69">
        <v>2914</v>
      </c>
      <c r="G352" s="104">
        <f t="shared" si="8"/>
        <v>-7.240905971173639</v>
      </c>
    </row>
    <row r="353" spans="1:7" x14ac:dyDescent="0.2">
      <c r="A353" s="85" t="s">
        <v>34</v>
      </c>
      <c r="B353" s="86">
        <f>SUM(B345:B352)</f>
        <v>84231</v>
      </c>
      <c r="C353" s="86">
        <f>SUM(C345:C352)</f>
        <v>47452</v>
      </c>
      <c r="D353" s="104">
        <f t="shared" si="7"/>
        <v>77.507797353114725</v>
      </c>
      <c r="E353" s="86">
        <f>SUM(E345:E352)</f>
        <v>3111550</v>
      </c>
      <c r="F353" s="86">
        <f>SUM(F345:F352)</f>
        <v>2764427</v>
      </c>
      <c r="G353" s="104">
        <f t="shared" si="8"/>
        <v>12.556779397683492</v>
      </c>
    </row>
    <row r="354" spans="1:7" x14ac:dyDescent="0.2">
      <c r="A354" s="82"/>
      <c r="B354" s="82"/>
      <c r="C354" s="82"/>
      <c r="D354" s="83"/>
      <c r="E354" s="83"/>
      <c r="F354" s="83"/>
      <c r="G354" s="83"/>
    </row>
    <row r="355" spans="1:7" x14ac:dyDescent="0.2">
      <c r="A355" s="85" t="s">
        <v>35</v>
      </c>
      <c r="B355" s="85"/>
      <c r="C355" s="85"/>
      <c r="D355" s="84"/>
      <c r="E355" s="84"/>
      <c r="F355" s="84"/>
      <c r="G355" s="84"/>
    </row>
    <row r="356" spans="1:7" s="66" customFormat="1" x14ac:dyDescent="0.2">
      <c r="A356" s="82" t="s">
        <v>107</v>
      </c>
      <c r="B356" s="67">
        <v>0</v>
      </c>
      <c r="C356" s="81">
        <v>0</v>
      </c>
      <c r="D356" s="104">
        <f t="shared" ref="D356:D362" si="11">IFERROR(((B356/C356)-1)*100,IF(B356+C356&lt;&gt;0,100,0))</f>
        <v>0</v>
      </c>
      <c r="E356" s="69">
        <v>0</v>
      </c>
      <c r="F356" s="81">
        <v>0</v>
      </c>
      <c r="G356" s="104">
        <f t="shared" ref="G356:G362" si="12">IFERROR(((E356/F356)-1)*100,IF(E356+F356&lt;&gt;0,100,0))</f>
        <v>0</v>
      </c>
    </row>
    <row r="357" spans="1:7" x14ac:dyDescent="0.2">
      <c r="A357" s="82" t="s">
        <v>78</v>
      </c>
      <c r="B357" s="70">
        <v>66</v>
      </c>
      <c r="C357" s="69">
        <v>106</v>
      </c>
      <c r="D357" s="104">
        <f t="shared" si="11"/>
        <v>-37.735849056603776</v>
      </c>
      <c r="E357" s="69">
        <v>5911</v>
      </c>
      <c r="F357" s="69">
        <v>12333</v>
      </c>
      <c r="G357" s="104">
        <f t="shared" si="12"/>
        <v>-52.071677612908452</v>
      </c>
    </row>
    <row r="358" spans="1:7" x14ac:dyDescent="0.2">
      <c r="A358" s="82" t="s">
        <v>102</v>
      </c>
      <c r="B358" s="70">
        <v>60</v>
      </c>
      <c r="C358" s="69">
        <v>150</v>
      </c>
      <c r="D358" s="104">
        <f t="shared" si="11"/>
        <v>-60</v>
      </c>
      <c r="E358" s="69">
        <v>4175</v>
      </c>
      <c r="F358" s="69">
        <v>6306</v>
      </c>
      <c r="G358" s="104">
        <f t="shared" si="12"/>
        <v>-33.793212813193783</v>
      </c>
    </row>
    <row r="359" spans="1:7" s="66" customFormat="1" x14ac:dyDescent="0.2">
      <c r="A359" s="82" t="s">
        <v>103</v>
      </c>
      <c r="B359" s="70">
        <v>0</v>
      </c>
      <c r="C359" s="69">
        <v>0</v>
      </c>
      <c r="D359" s="104">
        <f t="shared" si="11"/>
        <v>0</v>
      </c>
      <c r="E359" s="69">
        <v>0</v>
      </c>
      <c r="F359" s="69">
        <v>0</v>
      </c>
      <c r="G359" s="104">
        <f t="shared" si="12"/>
        <v>0</v>
      </c>
    </row>
    <row r="360" spans="1:7" s="66" customFormat="1" x14ac:dyDescent="0.2">
      <c r="A360" s="82" t="s">
        <v>109</v>
      </c>
      <c r="B360" s="67">
        <v>0</v>
      </c>
      <c r="C360" s="81">
        <v>0</v>
      </c>
      <c r="D360" s="104">
        <f t="shared" si="11"/>
        <v>0</v>
      </c>
      <c r="E360" s="81">
        <v>0</v>
      </c>
      <c r="F360" s="81">
        <v>0</v>
      </c>
      <c r="G360" s="104">
        <f t="shared" si="12"/>
        <v>0</v>
      </c>
    </row>
    <row r="361" spans="1:7" x14ac:dyDescent="0.2">
      <c r="A361" s="82" t="s">
        <v>101</v>
      </c>
      <c r="B361" s="70">
        <v>0</v>
      </c>
      <c r="C361" s="69">
        <v>82</v>
      </c>
      <c r="D361" s="104">
        <f t="shared" si="11"/>
        <v>-100</v>
      </c>
      <c r="E361" s="69">
        <v>576</v>
      </c>
      <c r="F361" s="69">
        <v>3049</v>
      </c>
      <c r="G361" s="104">
        <f t="shared" si="12"/>
        <v>-81.108560183666782</v>
      </c>
    </row>
    <row r="362" spans="1:7" x14ac:dyDescent="0.2">
      <c r="A362" s="85" t="s">
        <v>34</v>
      </c>
      <c r="B362" s="86">
        <f>SUM(B357:B361)</f>
        <v>126</v>
      </c>
      <c r="C362" s="86">
        <f>SUM(C357:C361)</f>
        <v>338</v>
      </c>
      <c r="D362" s="104">
        <f t="shared" si="11"/>
        <v>-62.721893491124256</v>
      </c>
      <c r="E362" s="86">
        <f>SUM(E357:E361)</f>
        <v>10662</v>
      </c>
      <c r="F362" s="86">
        <f>SUM(F357:F361)</f>
        <v>21688</v>
      </c>
      <c r="G362" s="104">
        <f t="shared" si="12"/>
        <v>-50.839173736628553</v>
      </c>
    </row>
    <row r="363" spans="1:7" x14ac:dyDescent="0.2">
      <c r="A363" s="30" t="s">
        <v>32</v>
      </c>
      <c r="B363" s="47"/>
      <c r="C363" s="47"/>
      <c r="D363" s="52"/>
      <c r="E363" s="52"/>
      <c r="F363" s="52"/>
      <c r="G363" s="52"/>
    </row>
    <row r="364" spans="1:7" s="66" customFormat="1" x14ac:dyDescent="0.2">
      <c r="A364" s="85" t="s">
        <v>33</v>
      </c>
      <c r="B364" s="67"/>
      <c r="C364" s="81"/>
      <c r="D364" s="68"/>
      <c r="E364" s="81"/>
      <c r="F364" s="81"/>
      <c r="G364" s="68"/>
    </row>
    <row r="365" spans="1:7" s="66" customFormat="1" x14ac:dyDescent="0.2">
      <c r="A365" s="82" t="s">
        <v>107</v>
      </c>
      <c r="B365" s="70">
        <v>0</v>
      </c>
      <c r="C365" s="69">
        <v>0</v>
      </c>
      <c r="D365" s="104">
        <f t="shared" ref="D365:D373" si="13">IFERROR(((B365/C365)-1)*100,IF(B365+C365&lt;&gt;0,100,0))</f>
        <v>0</v>
      </c>
      <c r="E365" s="69">
        <v>0</v>
      </c>
      <c r="F365" s="69">
        <v>0</v>
      </c>
      <c r="G365" s="104">
        <f t="shared" ref="G365:G373" si="14">IFERROR(((E365/F365)-1)*100,IF(E365+F365&lt;&gt;0,100,0))</f>
        <v>0</v>
      </c>
    </row>
    <row r="366" spans="1:7" s="66" customFormat="1" x14ac:dyDescent="0.2">
      <c r="A366" s="82" t="s">
        <v>99</v>
      </c>
      <c r="B366" s="70">
        <v>203043</v>
      </c>
      <c r="C366" s="69">
        <v>161237</v>
      </c>
      <c r="D366" s="104">
        <f t="shared" si="13"/>
        <v>25.928291893299928</v>
      </c>
      <c r="E366" s="69">
        <v>15108501</v>
      </c>
      <c r="F366" s="69">
        <v>16790026</v>
      </c>
      <c r="G366" s="104">
        <f t="shared" si="14"/>
        <v>-10.015023204847928</v>
      </c>
    </row>
    <row r="367" spans="1:7" s="66" customFormat="1" x14ac:dyDescent="0.2">
      <c r="A367" s="82" t="s">
        <v>100</v>
      </c>
      <c r="B367" s="70">
        <v>46422</v>
      </c>
      <c r="C367" s="69">
        <v>143917</v>
      </c>
      <c r="D367" s="104">
        <f t="shared" si="13"/>
        <v>-67.743907946941633</v>
      </c>
      <c r="E367" s="69">
        <v>7404451</v>
      </c>
      <c r="F367" s="69">
        <v>11361594</v>
      </c>
      <c r="G367" s="104">
        <f t="shared" si="14"/>
        <v>-34.829118167750053</v>
      </c>
    </row>
    <row r="368" spans="1:7" s="66" customFormat="1" x14ac:dyDescent="0.2">
      <c r="A368" s="82" t="s">
        <v>98</v>
      </c>
      <c r="B368" s="70">
        <v>29861</v>
      </c>
      <c r="C368" s="69">
        <v>58753</v>
      </c>
      <c r="D368" s="104">
        <f t="shared" si="13"/>
        <v>-49.17536125814852</v>
      </c>
      <c r="E368" s="69">
        <v>5546535</v>
      </c>
      <c r="F368" s="69">
        <v>6873917</v>
      </c>
      <c r="G368" s="104">
        <f t="shared" si="14"/>
        <v>-19.310416462695144</v>
      </c>
    </row>
    <row r="369" spans="1:7" s="66" customFormat="1" x14ac:dyDescent="0.2">
      <c r="A369" s="82" t="s">
        <v>103</v>
      </c>
      <c r="B369" s="70">
        <v>30711</v>
      </c>
      <c r="C369" s="69">
        <v>548354</v>
      </c>
      <c r="D369" s="104">
        <f t="shared" ref="D369:D370" si="15">IFERROR(((B369/C369)-1)*100,IF(B369+C369&lt;&gt;0,100,0))</f>
        <v>-94.399420812103131</v>
      </c>
      <c r="E369" s="69">
        <v>22673305</v>
      </c>
      <c r="F369" s="69">
        <v>102638650</v>
      </c>
      <c r="G369" s="104">
        <f t="shared" ref="G369:G370" si="16">IFERROR(((E369/F369)-1)*100,IF(E369+F369&lt;&gt;0,100,0))</f>
        <v>-77.909583767908103</v>
      </c>
    </row>
    <row r="370" spans="1:7" s="66" customFormat="1" x14ac:dyDescent="0.2">
      <c r="A370" s="82" t="s">
        <v>104</v>
      </c>
      <c r="B370" s="70">
        <v>26556</v>
      </c>
      <c r="C370" s="69">
        <v>331950</v>
      </c>
      <c r="D370" s="104">
        <f t="shared" si="15"/>
        <v>-92</v>
      </c>
      <c r="E370" s="69">
        <v>21554578</v>
      </c>
      <c r="F370" s="69">
        <v>96594821</v>
      </c>
      <c r="G370" s="104">
        <f t="shared" si="16"/>
        <v>-77.685575917160193</v>
      </c>
    </row>
    <row r="371" spans="1:7" s="66" customFormat="1" x14ac:dyDescent="0.2">
      <c r="A371" s="82" t="s">
        <v>101</v>
      </c>
      <c r="B371" s="70">
        <v>5384</v>
      </c>
      <c r="C371" s="69">
        <v>733</v>
      </c>
      <c r="D371" s="104">
        <f t="shared" si="13"/>
        <v>634.51568894952254</v>
      </c>
      <c r="E371" s="69">
        <v>1687183</v>
      </c>
      <c r="F371" s="69">
        <v>2047437</v>
      </c>
      <c r="G371" s="104">
        <f t="shared" si="14"/>
        <v>-17.595364350649135</v>
      </c>
    </row>
    <row r="372" spans="1:7" s="66" customFormat="1" x14ac:dyDescent="0.2">
      <c r="A372" s="82" t="s">
        <v>108</v>
      </c>
      <c r="B372" s="70">
        <v>14500</v>
      </c>
      <c r="C372" s="69">
        <v>71762</v>
      </c>
      <c r="D372" s="104">
        <f t="shared" si="13"/>
        <v>-79.794320113709205</v>
      </c>
      <c r="E372" s="69">
        <v>9045762</v>
      </c>
      <c r="F372" s="69">
        <v>9111794</v>
      </c>
      <c r="G372" s="104">
        <f t="shared" si="14"/>
        <v>-0.72468714722918603</v>
      </c>
    </row>
    <row r="373" spans="1:7" s="66" customFormat="1" x14ac:dyDescent="0.2">
      <c r="A373" s="85" t="s">
        <v>34</v>
      </c>
      <c r="B373" s="86">
        <f>SUM(B365:B372)</f>
        <v>356477</v>
      </c>
      <c r="C373" s="86">
        <f>SUM(C365:C372)</f>
        <v>1316706</v>
      </c>
      <c r="D373" s="104">
        <f t="shared" si="13"/>
        <v>-72.926606243155263</v>
      </c>
      <c r="E373" s="86">
        <f>SUM(E365:E372)</f>
        <v>83020315</v>
      </c>
      <c r="F373" s="86">
        <f>SUM(F365:F372)</f>
        <v>245418239</v>
      </c>
      <c r="G373" s="104">
        <f t="shared" si="14"/>
        <v>-66.171905014769507</v>
      </c>
    </row>
    <row r="374" spans="1:7" s="66" customFormat="1" x14ac:dyDescent="0.2">
      <c r="A374" s="82"/>
      <c r="B374" s="82"/>
      <c r="C374" s="82"/>
      <c r="D374" s="83"/>
      <c r="E374" s="83"/>
      <c r="F374" s="83"/>
      <c r="G374" s="83"/>
    </row>
    <row r="375" spans="1:7" s="66" customFormat="1" x14ac:dyDescent="0.2">
      <c r="A375" s="85" t="s">
        <v>35</v>
      </c>
      <c r="B375" s="85"/>
      <c r="C375" s="85"/>
      <c r="D375" s="84"/>
      <c r="E375" s="84"/>
      <c r="F375" s="84"/>
      <c r="G375" s="84"/>
    </row>
    <row r="376" spans="1:7" s="66" customFormat="1" x14ac:dyDescent="0.2">
      <c r="A376" s="82" t="s">
        <v>107</v>
      </c>
      <c r="B376" s="67">
        <v>0</v>
      </c>
      <c r="C376" s="81">
        <v>0</v>
      </c>
      <c r="D376" s="104">
        <f t="shared" ref="D376:D382" si="17">IFERROR(((B376/C376)-1)*100,IF(B376+C376&lt;&gt;0,100,0))</f>
        <v>0</v>
      </c>
      <c r="E376" s="69">
        <v>0</v>
      </c>
      <c r="F376" s="81">
        <v>0</v>
      </c>
      <c r="G376" s="104">
        <f t="shared" ref="G376:G382" si="18">IFERROR(((E376/F376)-1)*100,IF(E376+F376&lt;&gt;0,100,0))</f>
        <v>0</v>
      </c>
    </row>
    <row r="377" spans="1:7" s="66" customFormat="1" x14ac:dyDescent="0.2">
      <c r="A377" s="82" t="s">
        <v>78</v>
      </c>
      <c r="B377" s="70">
        <v>44946</v>
      </c>
      <c r="C377" s="69">
        <v>80330</v>
      </c>
      <c r="D377" s="104">
        <f t="shared" si="17"/>
        <v>-44.048300759367606</v>
      </c>
      <c r="E377" s="69">
        <v>4336552</v>
      </c>
      <c r="F377" s="69">
        <v>3832577</v>
      </c>
      <c r="G377" s="104">
        <f t="shared" si="18"/>
        <v>13.149768419525554</v>
      </c>
    </row>
    <row r="378" spans="1:7" s="66" customFormat="1" x14ac:dyDescent="0.2">
      <c r="A378" s="82" t="s">
        <v>102</v>
      </c>
      <c r="B378" s="70">
        <v>48740</v>
      </c>
      <c r="C378" s="69">
        <v>86613</v>
      </c>
      <c r="D378" s="104">
        <f t="shared" si="17"/>
        <v>-43.726692297922945</v>
      </c>
      <c r="E378" s="69">
        <v>7273611</v>
      </c>
      <c r="F378" s="69">
        <v>8163129</v>
      </c>
      <c r="G378" s="104">
        <f t="shared" si="18"/>
        <v>-10.896777448941453</v>
      </c>
    </row>
    <row r="379" spans="1:7" s="66" customFormat="1" x14ac:dyDescent="0.2">
      <c r="A379" s="82" t="s">
        <v>103</v>
      </c>
      <c r="B379" s="70">
        <v>0</v>
      </c>
      <c r="C379" s="69">
        <v>0</v>
      </c>
      <c r="D379" s="104">
        <f t="shared" si="17"/>
        <v>0</v>
      </c>
      <c r="E379" s="69">
        <v>0</v>
      </c>
      <c r="F379" s="69">
        <v>0</v>
      </c>
      <c r="G379" s="104">
        <f t="shared" si="18"/>
        <v>0</v>
      </c>
    </row>
    <row r="380" spans="1:7" s="66" customFormat="1" x14ac:dyDescent="0.2">
      <c r="A380" s="82" t="s">
        <v>109</v>
      </c>
      <c r="B380" s="67">
        <v>0</v>
      </c>
      <c r="C380" s="81">
        <v>0</v>
      </c>
      <c r="D380" s="104">
        <f t="shared" si="17"/>
        <v>0</v>
      </c>
      <c r="E380" s="81">
        <v>0</v>
      </c>
      <c r="F380" s="81">
        <v>0</v>
      </c>
      <c r="G380" s="104">
        <f t="shared" si="18"/>
        <v>0</v>
      </c>
    </row>
    <row r="381" spans="1:7" s="66" customFormat="1" x14ac:dyDescent="0.2">
      <c r="A381" s="82" t="s">
        <v>101</v>
      </c>
      <c r="B381" s="70">
        <v>0</v>
      </c>
      <c r="C381" s="69">
        <v>67156</v>
      </c>
      <c r="D381" s="104">
        <f t="shared" si="17"/>
        <v>-100</v>
      </c>
      <c r="E381" s="69">
        <v>750497</v>
      </c>
      <c r="F381" s="69">
        <v>4094842</v>
      </c>
      <c r="G381" s="104">
        <f t="shared" si="18"/>
        <v>-81.672137777232919</v>
      </c>
    </row>
    <row r="382" spans="1:7" s="66" customFormat="1" x14ac:dyDescent="0.2">
      <c r="A382" s="85" t="s">
        <v>34</v>
      </c>
      <c r="B382" s="86">
        <f>SUM(B376:B381)</f>
        <v>93686</v>
      </c>
      <c r="C382" s="86">
        <f>SUM(C376:C381)</f>
        <v>234099</v>
      </c>
      <c r="D382" s="104">
        <f t="shared" si="17"/>
        <v>-59.98017932584078</v>
      </c>
      <c r="E382" s="86">
        <f>SUM(E376:E381)</f>
        <v>12360660</v>
      </c>
      <c r="F382" s="86">
        <f>SUM(F376:F381)</f>
        <v>16090548</v>
      </c>
      <c r="G382" s="104">
        <f t="shared" si="18"/>
        <v>-23.180615103972848</v>
      </c>
    </row>
    <row r="383" spans="1:7" x14ac:dyDescent="0.2">
      <c r="A383" s="30" t="s">
        <v>96</v>
      </c>
      <c r="B383" s="47"/>
      <c r="C383" s="47"/>
      <c r="D383" s="52"/>
      <c r="E383" s="52"/>
      <c r="F383" s="52"/>
      <c r="G383" s="52"/>
    </row>
    <row r="384" spans="1:7" s="66" customFormat="1" x14ac:dyDescent="0.2">
      <c r="A384" s="85" t="s">
        <v>33</v>
      </c>
      <c r="B384" s="67"/>
      <c r="C384" s="81"/>
      <c r="D384" s="68"/>
      <c r="E384" s="81"/>
      <c r="F384" s="81"/>
      <c r="G384" s="68"/>
    </row>
    <row r="385" spans="1:7" s="66" customFormat="1" x14ac:dyDescent="0.2">
      <c r="A385" s="82" t="s">
        <v>107</v>
      </c>
      <c r="B385" s="70">
        <v>0</v>
      </c>
      <c r="C385" s="69">
        <v>0</v>
      </c>
      <c r="D385" s="104">
        <f t="shared" ref="D385:D393" si="19">IFERROR(((B385/C385)-1)*100,IF(B385+C385&lt;&gt;0,100,0))</f>
        <v>0</v>
      </c>
      <c r="E385" s="69">
        <v>0</v>
      </c>
      <c r="F385" s="69">
        <v>0</v>
      </c>
      <c r="G385" s="104">
        <f t="shared" ref="G385:G393" si="20">IFERROR(((E385/F385)-1)*100,IF(E385+F385&lt;&gt;0,100,0))</f>
        <v>0</v>
      </c>
    </row>
    <row r="386" spans="1:7" s="66" customFormat="1" x14ac:dyDescent="0.2">
      <c r="A386" s="82" t="s">
        <v>99</v>
      </c>
      <c r="B386" s="70">
        <v>77125283.717409804</v>
      </c>
      <c r="C386" s="69">
        <v>58663658.405328304</v>
      </c>
      <c r="D386" s="104">
        <f t="shared" si="19"/>
        <v>31.470293217179691</v>
      </c>
      <c r="E386" s="69">
        <v>4957032708.3737898</v>
      </c>
      <c r="F386" s="69">
        <v>4832318288.9561195</v>
      </c>
      <c r="G386" s="104">
        <f t="shared" si="20"/>
        <v>2.5808403329452778</v>
      </c>
    </row>
    <row r="387" spans="1:7" s="66" customFormat="1" x14ac:dyDescent="0.2">
      <c r="A387" s="82" t="s">
        <v>100</v>
      </c>
      <c r="B387" s="70">
        <v>1115367.5549999999</v>
      </c>
      <c r="C387" s="69">
        <v>2748330.3353200001</v>
      </c>
      <c r="D387" s="104">
        <f t="shared" si="19"/>
        <v>-59.416539537990701</v>
      </c>
      <c r="E387" s="69">
        <v>88545166.211170003</v>
      </c>
      <c r="F387" s="69">
        <v>148983414.71833599</v>
      </c>
      <c r="G387" s="104">
        <f t="shared" si="20"/>
        <v>-40.567098439399388</v>
      </c>
    </row>
    <row r="388" spans="1:7" s="66" customFormat="1" x14ac:dyDescent="0.2">
      <c r="A388" s="82" t="s">
        <v>98</v>
      </c>
      <c r="B388" s="70">
        <v>0</v>
      </c>
      <c r="C388" s="69">
        <v>0</v>
      </c>
      <c r="D388" s="104">
        <f t="shared" si="19"/>
        <v>0</v>
      </c>
      <c r="E388" s="69">
        <v>15133.78534</v>
      </c>
      <c r="F388" s="69">
        <v>64911.102019999998</v>
      </c>
      <c r="G388" s="104">
        <f t="shared" si="20"/>
        <v>-76.685366803143978</v>
      </c>
    </row>
    <row r="389" spans="1:7" s="66" customFormat="1" x14ac:dyDescent="0.2">
      <c r="A389" s="82" t="s">
        <v>103</v>
      </c>
      <c r="B389" s="70">
        <v>29665.342231999999</v>
      </c>
      <c r="C389" s="69">
        <v>500046.71472300001</v>
      </c>
      <c r="D389" s="104">
        <f t="shared" ref="D389:D390" si="21">IFERROR(((B389/C389)-1)*100,IF(B389+C389&lt;&gt;0,100,0))</f>
        <v>-94.067485825112755</v>
      </c>
      <c r="E389" s="69">
        <v>13458518.750698401</v>
      </c>
      <c r="F389" s="69">
        <v>20353693.849506099</v>
      </c>
      <c r="G389" s="104">
        <f t="shared" ref="G389:G390" si="22">IFERROR(((E389/F389)-1)*100,IF(E389+F389&lt;&gt;0,100,0))</f>
        <v>-33.876775143569418</v>
      </c>
    </row>
    <row r="390" spans="1:7" s="66" customFormat="1" x14ac:dyDescent="0.2">
      <c r="A390" s="82" t="s">
        <v>104</v>
      </c>
      <c r="B390" s="70">
        <v>0</v>
      </c>
      <c r="C390" s="69">
        <v>0</v>
      </c>
      <c r="D390" s="104">
        <f t="shared" si="21"/>
        <v>0</v>
      </c>
      <c r="E390" s="69">
        <v>57314.333572000003</v>
      </c>
      <c r="F390" s="69">
        <v>493.12042000000002</v>
      </c>
      <c r="G390" s="104">
        <f t="shared" si="22"/>
        <v>11522.786493408648</v>
      </c>
    </row>
    <row r="391" spans="1:7" s="66" customFormat="1" x14ac:dyDescent="0.2">
      <c r="A391" s="82" t="s">
        <v>101</v>
      </c>
      <c r="B391" s="70">
        <v>112037.72560000001</v>
      </c>
      <c r="C391" s="69">
        <v>14711.0751</v>
      </c>
      <c r="D391" s="104">
        <f t="shared" si="19"/>
        <v>661.5876123152957</v>
      </c>
      <c r="E391" s="69">
        <v>32539887.776944</v>
      </c>
      <c r="F391" s="69">
        <v>37833751.603371002</v>
      </c>
      <c r="G391" s="104">
        <f t="shared" si="20"/>
        <v>-13.99243691697578</v>
      </c>
    </row>
    <row r="392" spans="1:7" s="66" customFormat="1" x14ac:dyDescent="0.2">
      <c r="A392" s="82" t="s">
        <v>108</v>
      </c>
      <c r="B392" s="70">
        <v>1471.7436</v>
      </c>
      <c r="C392" s="69">
        <v>9812.5324450000007</v>
      </c>
      <c r="D392" s="104">
        <f t="shared" si="19"/>
        <v>-85.001388701140741</v>
      </c>
      <c r="E392" s="69">
        <v>667808.97055800003</v>
      </c>
      <c r="F392" s="69">
        <v>629579.12787800003</v>
      </c>
      <c r="G392" s="104">
        <f t="shared" si="20"/>
        <v>6.0722855932111131</v>
      </c>
    </row>
    <row r="393" spans="1:7" s="66" customFormat="1" x14ac:dyDescent="0.2">
      <c r="A393" s="85" t="s">
        <v>34</v>
      </c>
      <c r="B393" s="86">
        <f>SUM(B385:B392)</f>
        <v>78383826.083841816</v>
      </c>
      <c r="C393" s="86">
        <f>SUM(C385:C392)</f>
        <v>61936559.062916301</v>
      </c>
      <c r="D393" s="104">
        <f t="shared" si="19"/>
        <v>26.555022219135683</v>
      </c>
      <c r="E393" s="86">
        <f>SUM(E385:E392)</f>
        <v>5092316538.2020731</v>
      </c>
      <c r="F393" s="86">
        <f>SUM(F385:F392)</f>
        <v>5040184132.4776516</v>
      </c>
      <c r="G393" s="104">
        <f t="shared" si="20"/>
        <v>1.0343353408160949</v>
      </c>
    </row>
    <row r="394" spans="1:7" s="66" customFormat="1" x14ac:dyDescent="0.2">
      <c r="A394" s="82"/>
      <c r="B394" s="82"/>
      <c r="C394" s="82"/>
      <c r="D394" s="83"/>
      <c r="E394" s="83"/>
      <c r="F394" s="83"/>
      <c r="G394" s="83"/>
    </row>
    <row r="395" spans="1:7" s="66" customFormat="1" x14ac:dyDescent="0.2">
      <c r="A395" s="85" t="s">
        <v>35</v>
      </c>
      <c r="B395" s="85"/>
      <c r="C395" s="85"/>
      <c r="D395" s="84"/>
      <c r="E395" s="84"/>
      <c r="F395" s="84"/>
      <c r="G395" s="84"/>
    </row>
    <row r="396" spans="1:7" s="66" customFormat="1" x14ac:dyDescent="0.2">
      <c r="A396" s="82" t="s">
        <v>107</v>
      </c>
      <c r="B396" s="67">
        <v>0</v>
      </c>
      <c r="C396" s="81">
        <v>0</v>
      </c>
      <c r="D396" s="104">
        <f t="shared" ref="D396:D402" si="23">IFERROR(((B396/C396)-1)*100,IF(B396+C396&lt;&gt;0,100,0))</f>
        <v>0</v>
      </c>
      <c r="E396" s="69">
        <v>0</v>
      </c>
      <c r="F396" s="81">
        <v>0</v>
      </c>
      <c r="G396" s="104">
        <f t="shared" ref="G396:G402" si="24">IFERROR(((E396/F396)-1)*100,IF(E396+F396&lt;&gt;0,100,0))</f>
        <v>0</v>
      </c>
    </row>
    <row r="397" spans="1:7" s="66" customFormat="1" x14ac:dyDescent="0.2">
      <c r="A397" s="82" t="s">
        <v>78</v>
      </c>
      <c r="B397" s="70">
        <v>379183.48284000001</v>
      </c>
      <c r="C397" s="69">
        <v>435330.48634</v>
      </c>
      <c r="D397" s="104">
        <f t="shared" si="23"/>
        <v>-12.897558352058136</v>
      </c>
      <c r="E397" s="69">
        <v>28797574.130890001</v>
      </c>
      <c r="F397" s="69">
        <v>29863442.050900001</v>
      </c>
      <c r="G397" s="104">
        <f t="shared" si="24"/>
        <v>-3.5691395459147235</v>
      </c>
    </row>
    <row r="398" spans="1:7" s="66" customFormat="1" x14ac:dyDescent="0.2">
      <c r="A398" s="82" t="s">
        <v>102</v>
      </c>
      <c r="B398" s="70">
        <v>275816.30904999998</v>
      </c>
      <c r="C398" s="69">
        <v>97182.177349999998</v>
      </c>
      <c r="D398" s="104">
        <f t="shared" si="23"/>
        <v>183.81367506991754</v>
      </c>
      <c r="E398" s="69">
        <v>6150971.6344100004</v>
      </c>
      <c r="F398" s="69">
        <v>5406901.8276800001</v>
      </c>
      <c r="G398" s="104">
        <f t="shared" si="24"/>
        <v>13.761481721765723</v>
      </c>
    </row>
    <row r="399" spans="1:7" s="66" customFormat="1" x14ac:dyDescent="0.2">
      <c r="A399" s="82" t="s">
        <v>103</v>
      </c>
      <c r="B399" s="70">
        <v>0</v>
      </c>
      <c r="C399" s="69">
        <v>0</v>
      </c>
      <c r="D399" s="104">
        <f t="shared" si="23"/>
        <v>0</v>
      </c>
      <c r="E399" s="69">
        <v>0</v>
      </c>
      <c r="F399" s="69">
        <v>0</v>
      </c>
      <c r="G399" s="104">
        <f t="shared" si="24"/>
        <v>0</v>
      </c>
    </row>
    <row r="400" spans="1:7" s="66" customFormat="1" x14ac:dyDescent="0.2">
      <c r="A400" s="82" t="s">
        <v>109</v>
      </c>
      <c r="B400" s="67">
        <v>0</v>
      </c>
      <c r="C400" s="81">
        <v>0</v>
      </c>
      <c r="D400" s="104">
        <f t="shared" si="23"/>
        <v>0</v>
      </c>
      <c r="E400" s="81">
        <v>0</v>
      </c>
      <c r="F400" s="81">
        <v>0</v>
      </c>
      <c r="G400" s="104">
        <f t="shared" si="24"/>
        <v>0</v>
      </c>
    </row>
    <row r="401" spans="1:7" s="66" customFormat="1" x14ac:dyDescent="0.2">
      <c r="A401" s="82" t="s">
        <v>101</v>
      </c>
      <c r="B401" s="70">
        <v>0</v>
      </c>
      <c r="C401" s="69">
        <v>40482.008540000003</v>
      </c>
      <c r="D401" s="104">
        <f t="shared" si="23"/>
        <v>-100</v>
      </c>
      <c r="E401" s="69">
        <v>678783.79749999999</v>
      </c>
      <c r="F401" s="69">
        <v>1086855.44377</v>
      </c>
      <c r="G401" s="104">
        <f t="shared" si="24"/>
        <v>-37.54608293210665</v>
      </c>
    </row>
    <row r="402" spans="1:7" s="66" customFormat="1" x14ac:dyDescent="0.2">
      <c r="A402" s="85" t="s">
        <v>34</v>
      </c>
      <c r="B402" s="86">
        <f>SUM(B396:B401)</f>
        <v>654999.79188999999</v>
      </c>
      <c r="C402" s="86">
        <f>SUM(C396:C401)</f>
        <v>572994.67222999991</v>
      </c>
      <c r="D402" s="104">
        <f t="shared" si="23"/>
        <v>14.311672278007359</v>
      </c>
      <c r="E402" s="86">
        <f>SUM(E396:E401)</f>
        <v>35627329.562799998</v>
      </c>
      <c r="F402" s="86">
        <f>SUM(F396:F401)</f>
        <v>36357199.322350003</v>
      </c>
      <c r="G402" s="104">
        <f t="shared" si="24"/>
        <v>-2.0074972031779437</v>
      </c>
    </row>
    <row r="403" spans="1:7" x14ac:dyDescent="0.2">
      <c r="A403" s="30" t="s">
        <v>97</v>
      </c>
      <c r="B403" s="47"/>
      <c r="C403" s="47"/>
      <c r="D403" s="52"/>
      <c r="E403" s="52"/>
      <c r="F403" s="52"/>
      <c r="G403" s="52"/>
    </row>
    <row r="404" spans="1:7" s="66" customFormat="1" x14ac:dyDescent="0.2">
      <c r="A404" s="85" t="s">
        <v>33</v>
      </c>
      <c r="B404" s="67"/>
      <c r="C404" s="81"/>
      <c r="D404" s="68"/>
      <c r="E404" s="81"/>
      <c r="F404" s="81"/>
      <c r="G404" s="68"/>
    </row>
    <row r="405" spans="1:7" s="66" customFormat="1" x14ac:dyDescent="0.2">
      <c r="A405" s="82" t="s">
        <v>107</v>
      </c>
      <c r="B405" s="70">
        <v>0</v>
      </c>
      <c r="C405" s="69">
        <v>0</v>
      </c>
      <c r="D405" s="104">
        <f t="shared" ref="D405:D413" si="25">IFERROR(((B405/C405)-1)*100,IF(B405+C405&lt;&gt;0,100,0))</f>
        <v>0</v>
      </c>
      <c r="E405" s="81"/>
      <c r="F405" s="81"/>
      <c r="G405" s="68"/>
    </row>
    <row r="406" spans="1:7" s="66" customFormat="1" x14ac:dyDescent="0.2">
      <c r="A406" s="82" t="s">
        <v>99</v>
      </c>
      <c r="B406" s="70">
        <v>573539</v>
      </c>
      <c r="C406" s="69">
        <v>684877</v>
      </c>
      <c r="D406" s="104">
        <f t="shared" si="25"/>
        <v>-16.256641703546769</v>
      </c>
      <c r="E406" s="81"/>
      <c r="F406" s="81"/>
      <c r="G406" s="68"/>
    </row>
    <row r="407" spans="1:7" s="66" customFormat="1" x14ac:dyDescent="0.2">
      <c r="A407" s="82" t="s">
        <v>100</v>
      </c>
      <c r="B407" s="70">
        <v>612377</v>
      </c>
      <c r="C407" s="69">
        <v>1270417</v>
      </c>
      <c r="D407" s="104">
        <f t="shared" si="25"/>
        <v>-51.79716581248519</v>
      </c>
      <c r="E407" s="81"/>
      <c r="F407" s="81"/>
      <c r="G407" s="68"/>
    </row>
    <row r="408" spans="1:7" s="66" customFormat="1" x14ac:dyDescent="0.2">
      <c r="A408" s="82" t="s">
        <v>98</v>
      </c>
      <c r="B408" s="70">
        <v>359175</v>
      </c>
      <c r="C408" s="69">
        <v>907991</v>
      </c>
      <c r="D408" s="104">
        <f t="shared" si="25"/>
        <v>-60.442889852432458</v>
      </c>
      <c r="E408" s="81"/>
      <c r="F408" s="81"/>
      <c r="G408" s="68"/>
    </row>
    <row r="409" spans="1:7" s="66" customFormat="1" x14ac:dyDescent="0.2">
      <c r="A409" s="82" t="s">
        <v>103</v>
      </c>
      <c r="B409" s="70">
        <v>1542440</v>
      </c>
      <c r="C409" s="69">
        <v>11998237</v>
      </c>
      <c r="D409" s="104">
        <f t="shared" ref="D409:D410" si="26">IFERROR(((B409/C409)-1)*100,IF(B409+C409&lt;&gt;0,100,0))</f>
        <v>-87.144444637991398</v>
      </c>
      <c r="E409" s="81"/>
      <c r="F409" s="81"/>
      <c r="G409" s="68"/>
    </row>
    <row r="410" spans="1:7" s="66" customFormat="1" x14ac:dyDescent="0.2">
      <c r="A410" s="82" t="s">
        <v>104</v>
      </c>
      <c r="B410" s="70">
        <v>1458894</v>
      </c>
      <c r="C410" s="69">
        <v>11525597</v>
      </c>
      <c r="D410" s="104">
        <f t="shared" si="26"/>
        <v>-87.342139413689381</v>
      </c>
      <c r="E410" s="81"/>
      <c r="F410" s="81"/>
      <c r="G410" s="68"/>
    </row>
    <row r="411" spans="1:7" s="66" customFormat="1" x14ac:dyDescent="0.2">
      <c r="A411" s="82" t="s">
        <v>101</v>
      </c>
      <c r="B411" s="70">
        <v>178916</v>
      </c>
      <c r="C411" s="69">
        <v>471302</v>
      </c>
      <c r="D411" s="104">
        <f t="shared" si="25"/>
        <v>-62.03792897123288</v>
      </c>
      <c r="E411" s="81"/>
      <c r="F411" s="81"/>
      <c r="G411" s="68"/>
    </row>
    <row r="412" spans="1:7" s="66" customFormat="1" x14ac:dyDescent="0.2">
      <c r="A412" s="82" t="s">
        <v>108</v>
      </c>
      <c r="B412" s="70">
        <v>2683481</v>
      </c>
      <c r="C412" s="69">
        <v>1544717</v>
      </c>
      <c r="D412" s="104">
        <f t="shared" si="25"/>
        <v>73.719911155247203</v>
      </c>
      <c r="E412" s="81"/>
      <c r="F412" s="81"/>
      <c r="G412" s="68"/>
    </row>
    <row r="413" spans="1:7" s="66" customFormat="1" x14ac:dyDescent="0.2">
      <c r="A413" s="85" t="s">
        <v>34</v>
      </c>
      <c r="B413" s="86">
        <f>SUM(B405:B412)</f>
        <v>7408822</v>
      </c>
      <c r="C413" s="86">
        <f>SUM(C405:C412)</f>
        <v>28403138</v>
      </c>
      <c r="D413" s="104">
        <f t="shared" si="25"/>
        <v>-73.915480747232934</v>
      </c>
      <c r="E413" s="86"/>
      <c r="F413" s="86"/>
      <c r="G413" s="68"/>
    </row>
    <row r="414" spans="1:7" s="66" customFormat="1" x14ac:dyDescent="0.2">
      <c r="A414" s="82"/>
      <c r="B414" s="82"/>
      <c r="C414" s="82"/>
      <c r="D414" s="83"/>
      <c r="E414" s="83"/>
      <c r="F414" s="83"/>
      <c r="G414" s="83"/>
    </row>
    <row r="415" spans="1:7" s="66" customFormat="1" x14ac:dyDescent="0.2">
      <c r="A415" s="85" t="s">
        <v>35</v>
      </c>
      <c r="B415" s="85"/>
      <c r="C415" s="85"/>
      <c r="D415" s="84"/>
      <c r="E415" s="84"/>
      <c r="F415" s="84"/>
      <c r="G415" s="84"/>
    </row>
    <row r="416" spans="1:7" s="66" customFormat="1" x14ac:dyDescent="0.2">
      <c r="A416" s="82" t="s">
        <v>107</v>
      </c>
      <c r="B416" s="67">
        <v>0</v>
      </c>
      <c r="C416" s="81">
        <v>0</v>
      </c>
      <c r="D416" s="104">
        <f t="shared" ref="D416:D422" si="27">IFERROR(((B416/C416)-1)*100,IF(B416+C416&lt;&gt;0,100,0))</f>
        <v>0</v>
      </c>
      <c r="E416" s="81"/>
      <c r="F416" s="81"/>
      <c r="G416" s="68"/>
    </row>
    <row r="417" spans="1:7" s="66" customFormat="1" x14ac:dyDescent="0.2">
      <c r="A417" s="82" t="s">
        <v>78</v>
      </c>
      <c r="B417" s="70">
        <v>923186</v>
      </c>
      <c r="C417" s="69">
        <v>1122824</v>
      </c>
      <c r="D417" s="104">
        <f t="shared" si="27"/>
        <v>-17.779990452644402</v>
      </c>
      <c r="E417" s="81"/>
      <c r="F417" s="81"/>
      <c r="G417" s="68"/>
    </row>
    <row r="418" spans="1:7" s="66" customFormat="1" x14ac:dyDescent="0.2">
      <c r="A418" s="82" t="s">
        <v>102</v>
      </c>
      <c r="B418" s="70">
        <v>1786366</v>
      </c>
      <c r="C418" s="69">
        <v>2180931</v>
      </c>
      <c r="D418" s="104">
        <f t="shared" si="27"/>
        <v>-18.091585657684728</v>
      </c>
      <c r="E418" s="81"/>
      <c r="F418" s="81"/>
      <c r="G418" s="68"/>
    </row>
    <row r="419" spans="1:7" s="66" customFormat="1" x14ac:dyDescent="0.2">
      <c r="A419" s="82" t="s">
        <v>103</v>
      </c>
      <c r="B419" s="70">
        <v>0</v>
      </c>
      <c r="C419" s="69">
        <v>0</v>
      </c>
      <c r="D419" s="104">
        <f t="shared" si="27"/>
        <v>0</v>
      </c>
      <c r="E419" s="81"/>
      <c r="F419" s="81"/>
      <c r="G419" s="68"/>
    </row>
    <row r="420" spans="1:7" s="66" customFormat="1" x14ac:dyDescent="0.2">
      <c r="A420" s="82" t="s">
        <v>109</v>
      </c>
      <c r="B420" s="67">
        <v>0</v>
      </c>
      <c r="C420" s="81">
        <v>0</v>
      </c>
      <c r="D420" s="104">
        <f t="shared" si="27"/>
        <v>0</v>
      </c>
      <c r="E420" s="81"/>
      <c r="F420" s="81"/>
      <c r="G420" s="68"/>
    </row>
    <row r="421" spans="1:7" s="66" customFormat="1" x14ac:dyDescent="0.2">
      <c r="A421" s="82" t="s">
        <v>101</v>
      </c>
      <c r="B421" s="70">
        <v>264639</v>
      </c>
      <c r="C421" s="69">
        <v>356591</v>
      </c>
      <c r="D421" s="104">
        <f t="shared" si="27"/>
        <v>-25.786405153242786</v>
      </c>
      <c r="E421" s="81"/>
      <c r="F421" s="81"/>
      <c r="G421" s="68"/>
    </row>
    <row r="422" spans="1:7" s="66" customFormat="1" x14ac:dyDescent="0.2">
      <c r="A422" s="85" t="s">
        <v>34</v>
      </c>
      <c r="B422" s="86">
        <f>SUM(B416:B421)</f>
        <v>2974191</v>
      </c>
      <c r="C422" s="86">
        <f>SUM(C416:C421)</f>
        <v>3660346</v>
      </c>
      <c r="D422" s="104">
        <f t="shared" si="27"/>
        <v>-18.745632243509224</v>
      </c>
      <c r="E422" s="86"/>
      <c r="F422" s="86"/>
      <c r="G422" s="68"/>
    </row>
    <row r="423" spans="1:7" s="66" customFormat="1" ht="15.75" x14ac:dyDescent="0.25">
      <c r="A423" s="103"/>
      <c r="B423" s="103"/>
      <c r="C423" s="103"/>
      <c r="D423" s="103"/>
      <c r="E423" s="103"/>
      <c r="F423" s="103"/>
      <c r="G423" s="103"/>
    </row>
    <row r="424" spans="1:7" ht="15.75" x14ac:dyDescent="0.25">
      <c r="A424" s="121" t="s">
        <v>60</v>
      </c>
      <c r="B424" s="121"/>
      <c r="C424" s="121"/>
      <c r="D424" s="121"/>
      <c r="E424" s="121"/>
      <c r="F424" s="121"/>
      <c r="G424" s="121"/>
    </row>
    <row r="425" spans="1:7" ht="15.75" x14ac:dyDescent="0.25">
      <c r="A425" s="93"/>
      <c r="B425" s="93"/>
      <c r="C425" s="93"/>
      <c r="D425" s="93"/>
      <c r="E425" s="93"/>
      <c r="F425" s="93"/>
      <c r="G425" s="93"/>
    </row>
    <row r="426" spans="1:7" x14ac:dyDescent="0.2">
      <c r="A426" s="52"/>
      <c r="B426" s="52" t="s">
        <v>0</v>
      </c>
      <c r="C426" s="52" t="s">
        <v>0</v>
      </c>
      <c r="D426" s="52" t="s">
        <v>1</v>
      </c>
      <c r="E426" s="52" t="s">
        <v>2</v>
      </c>
      <c r="F426" s="52" t="s">
        <v>2</v>
      </c>
      <c r="G426" s="52" t="s">
        <v>1</v>
      </c>
    </row>
    <row r="427" spans="1:7" x14ac:dyDescent="0.2">
      <c r="A427" s="52"/>
      <c r="B427" s="52" t="s">
        <v>3</v>
      </c>
      <c r="C427" s="52" t="s">
        <v>3</v>
      </c>
      <c r="D427" s="52" t="s">
        <v>4</v>
      </c>
      <c r="E427" s="52" t="s">
        <v>5</v>
      </c>
      <c r="F427" s="52" t="s">
        <v>5</v>
      </c>
      <c r="G427" s="52" t="s">
        <v>6</v>
      </c>
    </row>
    <row r="428" spans="1:7" x14ac:dyDescent="0.2">
      <c r="A428" s="30" t="s">
        <v>31</v>
      </c>
      <c r="B428" s="47" t="s">
        <v>112</v>
      </c>
      <c r="C428" s="47" t="s">
        <v>113</v>
      </c>
      <c r="D428" s="52" t="s">
        <v>0</v>
      </c>
      <c r="E428" s="131">
        <v>2018</v>
      </c>
      <c r="F428" s="131">
        <v>2017</v>
      </c>
      <c r="G428" s="52" t="s">
        <v>7</v>
      </c>
    </row>
    <row r="429" spans="1:7" x14ac:dyDescent="0.2">
      <c r="A429" s="108" t="s">
        <v>33</v>
      </c>
      <c r="B429" s="110"/>
      <c r="C429" s="110"/>
      <c r="D429" s="111"/>
      <c r="E429" s="112"/>
      <c r="F429" s="112"/>
      <c r="G429" s="113"/>
    </row>
    <row r="430" spans="1:7" x14ac:dyDescent="0.2">
      <c r="A430" s="107" t="s">
        <v>31</v>
      </c>
      <c r="B430" s="118">
        <v>8826</v>
      </c>
      <c r="C430" s="119">
        <v>8153</v>
      </c>
      <c r="D430" s="117">
        <f>IFERROR(((B430/C430)-1)*100,IF(B430+C430&lt;&gt;0,100,0))</f>
        <v>8.2546301974733218</v>
      </c>
      <c r="E430" s="119">
        <v>332158</v>
      </c>
      <c r="F430" s="119">
        <v>297744</v>
      </c>
      <c r="G430" s="117">
        <f>IFERROR(((E430/F430)-1)*100,IF(E430+F430&lt;&gt;0,100,0))</f>
        <v>11.558251383739048</v>
      </c>
    </row>
    <row r="431" spans="1:7" x14ac:dyDescent="0.2">
      <c r="A431" s="107" t="s">
        <v>32</v>
      </c>
      <c r="B431" s="118">
        <v>62442</v>
      </c>
      <c r="C431" s="119">
        <v>45940</v>
      </c>
      <c r="D431" s="117">
        <f t="shared" ref="D431:D433" si="28">IFERROR(((B431/C431)-1)*100,IF(B431+C431&lt;&gt;0,100,0))</f>
        <v>35.920766216804537</v>
      </c>
      <c r="E431" s="119">
        <v>2536804</v>
      </c>
      <c r="F431" s="119">
        <v>2308570</v>
      </c>
      <c r="G431" s="117">
        <f>IFERROR(((E431/F431)-1)*100,IF(E431+F431&lt;&gt;0,100,0))</f>
        <v>9.8863798801855687</v>
      </c>
    </row>
    <row r="432" spans="1:7" x14ac:dyDescent="0.2">
      <c r="A432" s="107" t="s">
        <v>96</v>
      </c>
      <c r="B432" s="118">
        <v>14631087</v>
      </c>
      <c r="C432" s="119">
        <v>10015318</v>
      </c>
      <c r="D432" s="117">
        <f t="shared" si="28"/>
        <v>46.087093789732883</v>
      </c>
      <c r="E432" s="119">
        <v>542062277</v>
      </c>
      <c r="F432" s="119">
        <v>481591293</v>
      </c>
      <c r="G432" s="117">
        <f>IFERROR(((E432/F432)-1)*100,IF(E432+F432&lt;&gt;0,100,0))</f>
        <v>12.556494454728441</v>
      </c>
    </row>
    <row r="433" spans="1:7" x14ac:dyDescent="0.2">
      <c r="A433" s="107" t="s">
        <v>97</v>
      </c>
      <c r="B433" s="118">
        <v>142604</v>
      </c>
      <c r="C433" s="119">
        <v>136253</v>
      </c>
      <c r="D433" s="117">
        <f t="shared" si="28"/>
        <v>4.6611817721444737</v>
      </c>
      <c r="E433" s="106"/>
      <c r="F433" s="106"/>
      <c r="G433" s="117"/>
    </row>
    <row r="434" spans="1:7" x14ac:dyDescent="0.2">
      <c r="A434" s="107"/>
      <c r="B434" s="105"/>
      <c r="C434" s="105"/>
      <c r="D434" s="114"/>
      <c r="E434" s="109"/>
      <c r="F434" s="115"/>
      <c r="G434" s="114"/>
    </row>
    <row r="435" spans="1:7" x14ac:dyDescent="0.2">
      <c r="A435" s="108" t="s">
        <v>35</v>
      </c>
      <c r="B435" s="110"/>
      <c r="C435" s="110"/>
      <c r="D435" s="116"/>
      <c r="E435" s="116"/>
      <c r="F435" s="116"/>
      <c r="G435" s="116"/>
    </row>
    <row r="436" spans="1:7" x14ac:dyDescent="0.2">
      <c r="A436" s="107" t="s">
        <v>31</v>
      </c>
      <c r="B436" s="118">
        <v>1183</v>
      </c>
      <c r="C436" s="119">
        <v>1163</v>
      </c>
      <c r="D436" s="117">
        <f t="shared" ref="D436:D439" si="29">IFERROR(((B436/C436)-1)*100,IF(B436+C436&lt;&gt;0,100,0))</f>
        <v>1.7196904557179815</v>
      </c>
      <c r="E436" s="119">
        <v>25698</v>
      </c>
      <c r="F436" s="119">
        <v>25731</v>
      </c>
      <c r="G436" s="117">
        <f t="shared" ref="G436" si="30">IFERROR(((E436/F436)-1)*100,IF(E436+F436&lt;&gt;0,100,0))</f>
        <v>-0.12824997085227885</v>
      </c>
    </row>
    <row r="437" spans="1:7" x14ac:dyDescent="0.2">
      <c r="A437" s="107" t="s">
        <v>32</v>
      </c>
      <c r="B437" s="118">
        <v>8578</v>
      </c>
      <c r="C437" s="119">
        <v>8556</v>
      </c>
      <c r="D437" s="117">
        <f t="shared" si="29"/>
        <v>0.25712949976623989</v>
      </c>
      <c r="E437" s="119">
        <v>269499</v>
      </c>
      <c r="F437" s="119">
        <v>256698</v>
      </c>
      <c r="G437" s="117">
        <f t="shared" ref="G437" si="31">IFERROR(((E437/F437)-1)*100,IF(E437+F437&lt;&gt;0,100,0))</f>
        <v>4.9867938199752215</v>
      </c>
    </row>
    <row r="438" spans="1:7" x14ac:dyDescent="0.2">
      <c r="A438" s="107" t="s">
        <v>96</v>
      </c>
      <c r="B438" s="118">
        <v>72727</v>
      </c>
      <c r="C438" s="119">
        <v>79970</v>
      </c>
      <c r="D438" s="117">
        <f t="shared" si="29"/>
        <v>-9.0571464299112119</v>
      </c>
      <c r="E438" s="119">
        <v>2311584</v>
      </c>
      <c r="F438" s="119">
        <v>2861663</v>
      </c>
      <c r="G438" s="117">
        <f t="shared" ref="G438" si="32">IFERROR(((E438/F438)-1)*100,IF(E438+F438&lt;&gt;0,100,0))</f>
        <v>-19.222354274420152</v>
      </c>
    </row>
    <row r="439" spans="1:7" x14ac:dyDescent="0.2">
      <c r="A439" s="107" t="s">
        <v>97</v>
      </c>
      <c r="B439" s="118">
        <v>81204</v>
      </c>
      <c r="C439" s="119">
        <v>67804</v>
      </c>
      <c r="D439" s="117">
        <f t="shared" si="29"/>
        <v>19.762845849802368</v>
      </c>
      <c r="E439" s="106"/>
      <c r="F439" s="106"/>
      <c r="G439" s="117"/>
    </row>
    <row r="440" spans="1:7" x14ac:dyDescent="0.2">
      <c r="A440" s="100"/>
      <c r="B440" s="100"/>
      <c r="C440" s="100"/>
      <c r="D440" s="100"/>
      <c r="E440" s="100"/>
      <c r="F440" s="100"/>
      <c r="G440" s="100"/>
    </row>
    <row r="441" spans="1:7" x14ac:dyDescent="0.2">
      <c r="A441" s="101" t="s">
        <v>44</v>
      </c>
      <c r="B441" s="100"/>
      <c r="C441" s="100"/>
      <c r="D441" s="100"/>
      <c r="E441" s="100"/>
      <c r="F441" s="100"/>
      <c r="G441" s="100"/>
    </row>
    <row r="442" spans="1:7" x14ac:dyDescent="0.2">
      <c r="A442" s="101" t="s">
        <v>61</v>
      </c>
      <c r="B442" s="101"/>
      <c r="C442" s="101"/>
      <c r="D442" s="101"/>
      <c r="E442" s="101"/>
      <c r="F442" s="101"/>
      <c r="G442" s="101"/>
    </row>
    <row r="443" spans="1:7" ht="27" customHeight="1" x14ac:dyDescent="0.2">
      <c r="A443" s="120" t="s">
        <v>89</v>
      </c>
      <c r="B443" s="120"/>
      <c r="C443" s="120"/>
      <c r="D443" s="120"/>
      <c r="E443" s="120"/>
      <c r="F443" s="120"/>
      <c r="G443" s="120"/>
    </row>
    <row r="444" spans="1:7" x14ac:dyDescent="0.2">
      <c r="A444" s="102"/>
      <c r="B444" s="102"/>
      <c r="C444" s="102"/>
      <c r="D444" s="102"/>
      <c r="E444" s="102"/>
      <c r="F444" s="102"/>
      <c r="G444" s="102"/>
    </row>
    <row r="445" spans="1:7" x14ac:dyDescent="0.2">
      <c r="A445" s="101" t="s">
        <v>62</v>
      </c>
      <c r="B445" s="101"/>
      <c r="C445" s="101"/>
      <c r="D445" s="101"/>
      <c r="E445" s="101"/>
      <c r="F445" s="101"/>
      <c r="G445" s="101"/>
    </row>
    <row r="446" spans="1:7" x14ac:dyDescent="0.2">
      <c r="A446" s="102" t="s">
        <v>90</v>
      </c>
      <c r="B446" s="102"/>
      <c r="C446" s="102"/>
      <c r="D446" s="102"/>
      <c r="E446" s="102"/>
      <c r="F446" s="102"/>
      <c r="G446" s="102"/>
    </row>
    <row r="447" spans="1:7" x14ac:dyDescent="0.2">
      <c r="A447" s="102"/>
      <c r="B447" s="102"/>
      <c r="C447" s="102"/>
      <c r="D447" s="102"/>
      <c r="E447" s="102"/>
      <c r="F447" s="102"/>
      <c r="G447" s="102"/>
    </row>
    <row r="448" spans="1:7" x14ac:dyDescent="0.2">
      <c r="A448" s="102" t="s">
        <v>84</v>
      </c>
      <c r="B448" s="102"/>
      <c r="C448" s="102"/>
      <c r="D448" s="102"/>
      <c r="E448" s="102"/>
      <c r="F448" s="102"/>
      <c r="G448" s="102"/>
    </row>
    <row r="449" spans="1:7" x14ac:dyDescent="0.2">
      <c r="A449" s="102" t="s">
        <v>85</v>
      </c>
      <c r="B449" s="102"/>
      <c r="C449" s="102"/>
      <c r="D449" s="102"/>
      <c r="E449" s="102"/>
      <c r="F449" s="102"/>
      <c r="G449" s="102"/>
    </row>
    <row r="450" spans="1:7" x14ac:dyDescent="0.2">
      <c r="A450" s="102" t="s">
        <v>86</v>
      </c>
      <c r="B450" s="102"/>
      <c r="C450" s="102"/>
      <c r="D450" s="102"/>
      <c r="E450" s="102"/>
      <c r="F450" s="102"/>
      <c r="G450" s="102"/>
    </row>
    <row r="451" spans="1:7" x14ac:dyDescent="0.2">
      <c r="A451" s="36"/>
      <c r="B451" s="36"/>
      <c r="C451" s="35"/>
      <c r="D451" s="35"/>
      <c r="E451" s="35"/>
      <c r="F451" s="35"/>
      <c r="G451" s="35"/>
    </row>
  </sheetData>
  <mergeCells count="13">
    <mergeCell ref="A2:G2"/>
    <mergeCell ref="A3:G3"/>
    <mergeCell ref="A6:G6"/>
    <mergeCell ref="A27:G27"/>
    <mergeCell ref="A91:G91"/>
    <mergeCell ref="A63:G63"/>
    <mergeCell ref="A61:G61"/>
    <mergeCell ref="A58:G58"/>
    <mergeCell ref="A443:G443"/>
    <mergeCell ref="A424:G424"/>
    <mergeCell ref="A113:G113"/>
    <mergeCell ref="A162:G162"/>
    <mergeCell ref="A339:G339"/>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6" manualBreakCount="6">
    <brk id="62" max="6" man="1"/>
    <brk id="112" max="6" man="1"/>
    <brk id="161" max="6" man="1"/>
    <brk id="251" max="16383" man="1"/>
    <brk id="338" max="6" man="1"/>
    <brk id="423"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2018-11-12T06:00:00+00:00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BDFB2EFA-1E3D-4B30-96F8-03EBAE38E4EE}"/>
</file>

<file path=customXml/itemProps2.xml><?xml version="1.0" encoding="utf-8"?>
<ds:datastoreItem xmlns:ds="http://schemas.openxmlformats.org/officeDocument/2006/customXml" ds:itemID="{89D62003-B367-43E9-B1B3-F950731033E3}"/>
</file>

<file path=customXml/itemProps3.xml><?xml version="1.0" encoding="utf-8"?>
<ds:datastoreItem xmlns:ds="http://schemas.openxmlformats.org/officeDocument/2006/customXml" ds:itemID="{A2D51378-DA5A-4BA8-95D5-D1D0F5E139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2018-11-12T06:28:38Z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