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G149" i="1" s="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<sst xmlns="http://schemas.openxmlformats.org/spreadsheetml/2006/main" count="265" uniqueCount="100">
  <si>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</si>
  <si>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</si>
  <si>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</si>
  <si>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</si>
  <si>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</si>
  <si>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</si>
  <si>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</si>
  <si>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</si>
  <si>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</si>
  <si>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</si>
  <si>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</si>
  <si>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</si>
  <si>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</si>
  <si>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</si>
  <si>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</si>
  <si>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</si>
  <si>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</si>
  <si>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</si>
  <si>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</si>
  <si>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</si>
  <si>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</si>
  <si>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</si>
  <si>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</si>
  <si>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</si>
  <si>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</si>
  <si>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</si>
  <si>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</si>
  <si>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</si>
  <si>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</si>
  <si>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</si>
  <si>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</si>
  <si>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</si>
  <si>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</si>
  <si>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</si>
  <si>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</si>
  <si>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</si>
  <si>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</si>
  <si>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</si>
  <si>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</si>
  <si>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</si>
  <si>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</si>
  <si>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</si>
  <si>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</si>
  <si>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</si>
  <si>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</si>
  <si>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</si>
  <si>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</si>
  <si>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</si>
  <si>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</si>
  <si>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</si>
  <si>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</si>
  <si>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</si>
  <si>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</si>
  <si>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</si>
  <si>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</si>
  <si>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</si>
  <si>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</si>
  <si>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</si>
  <si>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</si>
  <si>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</si>
  <si>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</si>
  <si>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</si>
  <si>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</si>
  <si>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</si>
  <si>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</si>
  <si>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</si>
  <si>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</si>
  <si>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</si>
  <si>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</si>
  <si>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</si>
  <si>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</si>
  <si>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</si>
  <si>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</si>
  <si>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</si>
  <si>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</si>
  <si>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</si>
  <si>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</si>
  <si>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</si>
  <si>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</si>
  <si>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</si>
  <si>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</si>
  <si>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</si>
  <si>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</si>
  <si>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</si>
  <si>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</si>
  <si>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</si>
  <si>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</si>
  <si>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</si>
  <si>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</si>
  <si>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</si>
  <si>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</si>
  <si>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</si>
  <si>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</si>
  <si>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</si>
  <si>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</si>
  <si>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</si>
  <si>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</si>
  <si>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23 August 2019</t>
  </si>
  <si>
    <t>23.08.2019</t>
  </si>
  <si>
    <t>24.08.2018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</si>
</sst>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2019</v>
      </c>
      <c r="F10" s="125">
        <v>2018</v>
      </c>
      <c r="G10" s="29" t="s">
        <v>7</v>
      </c>
    </row>
    <row r="11" spans="1:7" s="16" customFormat="1" ht="12" x14ac:dyDescent="0.2">
      <c r="A11" s="64" t="s">
        <v>8</v>
      </c>
      <c r="B11" s="67">
        <v>1466730</v>
      </c>
      <c r="C11" s="67">
        <v>1306243</v>
      </c>
      <c r="D11" s="98">
        <f>IFERROR(((B11/C11)-1)*100,IF(B11+C11&lt;&gt;0,100,0))</f>
        <v>12.286151964067948</v>
      </c>
      <c r="E11" s="67">
        <v>46935731</v>
      </c>
      <c r="F11" s="67">
        <v>42582112</v>
      </c>
      <c r="G11" s="98">
        <f>IFERROR(((E11/F11)-1)*100,IF(E11+F11&lt;&gt;0,100,0))</f>
        <v>10.224056054335673</v>
      </c>
    </row>
    <row r="12" spans="1:7" s="16" customFormat="1" ht="12" x14ac:dyDescent="0.2">
      <c r="A12" s="64" t="s">
        <v>9</v>
      </c>
      <c r="B12" s="67">
        <v>1484026.3540000001</v>
      </c>
      <c r="C12" s="67">
        <v>1367220.4680000001</v>
      </c>
      <c r="D12" s="98">
        <f>IFERROR(((B12/C12)-1)*100,IF(B12+C12&lt;&gt;0,100,0))</f>
        <v>8.5433102220058288</v>
      </c>
      <c r="E12" s="67">
        <v>49270916.795000002</v>
      </c>
      <c r="F12" s="67">
        <v>56299630.957000002</v>
      </c>
      <c r="G12" s="98">
        <f>IFERROR(((E12/F12)-1)*100,IF(E12+F12&lt;&gt;0,100,0))</f>
        <v>-12.484476438874569</v>
      </c>
    </row>
    <row r="13" spans="1:7" s="16" customFormat="1" ht="12" x14ac:dyDescent="0.2">
      <c r="A13" s="64" t="s">
        <v>10</v>
      </c>
      <c r="B13" s="67">
        <v>94372926.711976007</v>
      </c>
      <c r="C13" s="67">
        <v>97295324.512514904</v>
      </c>
      <c r="D13" s="98">
        <f>IFERROR(((B13/C13)-1)*100,IF(B13+C13&lt;&gt;0,100,0))</f>
        <v>-3.0036364184827802</v>
      </c>
      <c r="E13" s="67">
        <v>3178871567.0301399</v>
      </c>
      <c r="F13" s="67">
        <v>3649139440.43852</v>
      </c>
      <c r="G13" s="98">
        <f>IFERROR(((E13/F13)-1)*100,IF(E13+F13&lt;&gt;0,100,0))</f>
        <v>-12.887089712084766</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400</v>
      </c>
      <c r="C16" s="67">
        <v>752</v>
      </c>
      <c r="D16" s="98">
        <f>IFERROR(((B16/C16)-1)*100,IF(B16+C16&lt;&gt;0,100,0))</f>
        <v>-46.808510638297875</v>
      </c>
      <c r="E16" s="67">
        <v>22098</v>
      </c>
      <c r="F16" s="67">
        <v>45199</v>
      </c>
      <c r="G16" s="98">
        <f>IFERROR(((E16/F16)-1)*100,IF(E16+F16&lt;&gt;0,100,0))</f>
        <v>-51.109537821633225</v>
      </c>
    </row>
    <row r="17" spans="1:7" s="16" customFormat="1" ht="12" x14ac:dyDescent="0.2">
      <c r="A17" s="64" t="s">
        <v>9</v>
      </c>
      <c r="B17" s="67">
        <v>143341.06099999999</v>
      </c>
      <c r="C17" s="67">
        <v>148217.80300000001</v>
      </c>
      <c r="D17" s="98">
        <f>IFERROR(((B17/C17)-1)*100,IF(B17+C17&lt;&gt;0,100,0))</f>
        <v>-3.2902538705151585</v>
      </c>
      <c r="E17" s="67">
        <v>5099492.8020000001</v>
      </c>
      <c r="F17" s="67">
        <v>6207692.5970000001</v>
      </c>
      <c r="G17" s="98">
        <f>IFERROR(((E17/F17)-1)*100,IF(E17+F17&lt;&gt;0,100,0))</f>
        <v>-17.852040475321886</v>
      </c>
    </row>
    <row r="18" spans="1:7" s="16" customFormat="1" ht="12" x14ac:dyDescent="0.2">
      <c r="A18" s="64" t="s">
        <v>10</v>
      </c>
      <c r="B18" s="67">
        <v>5813312.8576160902</v>
      </c>
      <c r="C18" s="67">
        <v>6775327.73196493</v>
      </c>
      <c r="D18" s="98">
        <f>IFERROR(((B18/C18)-1)*100,IF(B18+C18&lt;&gt;0,100,0))</f>
        <v>-14.19879469166052</v>
      </c>
      <c r="E18" s="67">
        <v>186966853.264236</v>
      </c>
      <c r="F18" s="67">
        <v>271499527.65721202</v>
      </c>
      <c r="G18" s="98">
        <f>IFERROR(((E18/F18)-1)*100,IF(E18+F18&lt;&gt;0,100,0))</f>
        <v>-31.135477517185471</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2019</v>
      </c>
      <c r="F23" s="125">
        <v>2018</v>
      </c>
      <c r="G23" s="29" t="s">
        <v>13</v>
      </c>
    </row>
    <row r="24" spans="1:7" s="16" customFormat="1" ht="12" x14ac:dyDescent="0.2">
      <c r="A24" s="64" t="s">
        <v>14</v>
      </c>
      <c r="B24" s="66">
        <v>14933952.36589</v>
      </c>
      <c r="C24" s="66">
        <v>15946508.854320001</v>
      </c>
      <c r="D24" s="65">
        <f>B24-C24</f>
        <v>-1012556.4884300008</v>
      </c>
      <c r="E24" s="67">
        <v>583556910.62897003</v>
      </c>
      <c r="F24" s="67">
        <v>749209671.14927995</v>
      </c>
      <c r="G24" s="65">
        <f>E24-F24</f>
        <v>-165652760.52030993</v>
      </c>
    </row>
    <row r="25" spans="1:7" s="16" customFormat="1" ht="12" x14ac:dyDescent="0.2">
      <c r="A25" s="68" t="s">
        <v>15</v>
      </c>
      <c r="B25" s="66">
        <v>19151848.548069999</v>
      </c>
      <c r="C25" s="66">
        <v>18339282.784079999</v>
      </c>
      <c r="D25" s="65">
        <f>B25-C25</f>
        <v>812565.76398999989</v>
      </c>
      <c r="E25" s="67">
        <v>636936057.26028001</v>
      </c>
      <c r="F25" s="67">
        <v>744479139.52305996</v>
      </c>
      <c r="G25" s="65">
        <f>E25-F25</f>
        <v>-107543082.26277995</v>
      </c>
    </row>
    <row r="26" spans="1:7" s="28" customFormat="1" ht="12" x14ac:dyDescent="0.2">
      <c r="A26" s="69" t="s">
        <v>16</v>
      </c>
      <c r="B26" s="70">
        <f>B24-B25</f>
        <v>-4217896.1821799986</v>
      </c>
      <c r="C26" s="70">
        <f>C24-C25</f>
        <v>-2392773.9297599979</v>
      </c>
      <c r="D26" s="70"/>
      <c r="E26" s="70">
        <f>E24-E25</f>
        <v>-53379146.631309986</v>
      </c>
      <c r="F26" s="70">
        <f>F24-F25</f>
        <v>4730531.6262199879</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53995.822229450001</v>
      </c>
      <c r="C33" s="126">
        <v>58797.678132840003</v>
      </c>
      <c r="D33" s="98">
        <f t="shared" ref="D33:D42" si="0">IFERROR(((B33/C33)-1)*100,IF(B33+C33&lt;&gt;0,100,0))</f>
        <v>-8.1667440890119796</v>
      </c>
      <c r="E33" s="64"/>
      <c r="F33" s="126">
        <v>54711.87</v>
      </c>
      <c r="G33" s="126">
        <v>53756.4</v>
      </c>
    </row>
    <row r="34" spans="1:7" s="16" customFormat="1" ht="12" x14ac:dyDescent="0.2">
      <c r="A34" s="64" t="s">
        <v>23</v>
      </c>
      <c r="B34" s="126">
        <v>67381.167141729995</v>
      </c>
      <c r="C34" s="126">
        <v>70860.46193089</v>
      </c>
      <c r="D34" s="98">
        <f t="shared" si="0"/>
        <v>-4.9100650692248564</v>
      </c>
      <c r="E34" s="64"/>
      <c r="F34" s="126">
        <v>68368.2</v>
      </c>
      <c r="G34" s="126">
        <v>66677.39</v>
      </c>
    </row>
    <row r="35" spans="1:7" s="16" customFormat="1" ht="12" x14ac:dyDescent="0.2">
      <c r="A35" s="64" t="s">
        <v>24</v>
      </c>
      <c r="B35" s="126">
        <v>45392.644541080001</v>
      </c>
      <c r="C35" s="126">
        <v>55367.32900659</v>
      </c>
      <c r="D35" s="98">
        <f t="shared" si="0"/>
        <v>-18.015469852849108</v>
      </c>
      <c r="E35" s="64"/>
      <c r="F35" s="126">
        <v>45998.14</v>
      </c>
      <c r="G35" s="126">
        <v>44955.11</v>
      </c>
    </row>
    <row r="36" spans="1:7" s="16" customFormat="1" ht="12" x14ac:dyDescent="0.2">
      <c r="A36" s="64" t="s">
        <v>25</v>
      </c>
      <c r="B36" s="126">
        <v>48247.951418149998</v>
      </c>
      <c r="C36" s="126">
        <v>52741.708935920004</v>
      </c>
      <c r="D36" s="98">
        <f t="shared" si="0"/>
        <v>-8.5203107908957243</v>
      </c>
      <c r="E36" s="64"/>
      <c r="F36" s="126">
        <v>48929.7</v>
      </c>
      <c r="G36" s="126">
        <v>48028.45</v>
      </c>
    </row>
    <row r="37" spans="1:7" s="16" customFormat="1" ht="12" x14ac:dyDescent="0.2">
      <c r="A37" s="64" t="s">
        <v>79</v>
      </c>
      <c r="B37" s="126">
        <v>42465.545708099999</v>
      </c>
      <c r="C37" s="126">
        <v>42033.863450340003</v>
      </c>
      <c r="D37" s="98">
        <f t="shared" si="0"/>
        <v>1.0269868680284455</v>
      </c>
      <c r="E37" s="64"/>
      <c r="F37" s="126">
        <v>43376.66</v>
      </c>
      <c r="G37" s="126">
        <v>42126.75</v>
      </c>
    </row>
    <row r="38" spans="1:7" s="16" customFormat="1" ht="12" x14ac:dyDescent="0.2">
      <c r="A38" s="64" t="s">
        <v>26</v>
      </c>
      <c r="B38" s="126">
        <v>69723.445937280005</v>
      </c>
      <c r="C38" s="126">
        <v>77502.854062719998</v>
      </c>
      <c r="D38" s="98">
        <f t="shared" si="0"/>
        <v>-10.037576318343611</v>
      </c>
      <c r="E38" s="64"/>
      <c r="F38" s="126">
        <v>70894.97</v>
      </c>
      <c r="G38" s="126">
        <v>69485.72</v>
      </c>
    </row>
    <row r="39" spans="1:7" s="16" customFormat="1" ht="12" x14ac:dyDescent="0.2">
      <c r="A39" s="64" t="s">
        <v>27</v>
      </c>
      <c r="B39" s="126">
        <v>14792.83925069</v>
      </c>
      <c r="C39" s="126">
        <v>16865.339990799999</v>
      </c>
      <c r="D39" s="98">
        <f t="shared" si="0"/>
        <v>-12.288520369233847</v>
      </c>
      <c r="E39" s="64"/>
      <c r="F39" s="126">
        <v>15121.12</v>
      </c>
      <c r="G39" s="126">
        <v>14693.5</v>
      </c>
    </row>
    <row r="40" spans="1:7" s="16" customFormat="1" ht="12" x14ac:dyDescent="0.2">
      <c r="A40" s="64" t="s">
        <v>28</v>
      </c>
      <c r="B40" s="126">
        <v>73008.971380140007</v>
      </c>
      <c r="C40" s="126">
        <v>81045.492746749995</v>
      </c>
      <c r="D40" s="98">
        <f t="shared" si="0"/>
        <v>-9.9160620711165492</v>
      </c>
      <c r="E40" s="64"/>
      <c r="F40" s="126">
        <v>74190.73</v>
      </c>
      <c r="G40" s="126">
        <v>72727.86</v>
      </c>
    </row>
    <row r="41" spans="1:7" s="16" customFormat="1" ht="12" x14ac:dyDescent="0.2">
      <c r="A41" s="64" t="s">
        <v>29</v>
      </c>
      <c r="B41" s="126">
        <v>2579.4821430400002</v>
      </c>
      <c r="C41" s="126">
        <v>951.11226591000002</v>
      </c>
      <c r="D41" s="98">
        <f t="shared" si="0"/>
        <v>171.20690537746532</v>
      </c>
      <c r="E41" s="64"/>
      <c r="F41" s="126">
        <v>2585.4899999999998</v>
      </c>
      <c r="G41" s="126">
        <v>2324.64</v>
      </c>
    </row>
    <row r="42" spans="1:7" s="16" customFormat="1" ht="12" x14ac:dyDescent="0.2">
      <c r="A42" s="64" t="s">
        <v>78</v>
      </c>
      <c r="B42" s="126">
        <v>808.24521501000004</v>
      </c>
      <c r="C42" s="126">
        <v>934.00845762999995</v>
      </c>
      <c r="D42" s="98">
        <f t="shared" si="0"/>
        <v>-13.464893341449812</v>
      </c>
      <c r="E42" s="64"/>
      <c r="F42" s="126">
        <v>825.48</v>
      </c>
      <c r="G42" s="126">
        <v>800.76</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15804.6345906141</v>
      </c>
      <c r="D48" s="72"/>
      <c r="E48" s="127">
        <v>14979.6700866839</v>
      </c>
      <c r="F48" s="72"/>
      <c r="G48" s="98">
        <f>IFERROR(((C48/E48)-1)*100,IF(C48+E48&lt;&gt;0,100,0))</f>
        <v>5.5072274566550616</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2718</v>
      </c>
      <c r="D54" s="75"/>
      <c r="E54" s="128">
        <v>602374</v>
      </c>
      <c r="F54" s="128">
        <v>71935617.700000003</v>
      </c>
      <c r="G54" s="128">
        <v>10315846.223999999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2019</v>
      </c>
      <c r="F67" s="125">
        <v>2018</v>
      </c>
      <c r="G67" s="50" t="s">
        <v>7</v>
      </c>
    </row>
    <row r="68" spans="1:7" s="16" customFormat="1" ht="12" x14ac:dyDescent="0.2">
      <c r="A68" s="77" t="s">
        <v>53</v>
      </c>
      <c r="B68" s="67">
        <v>4482</v>
      </c>
      <c r="C68" s="66">
        <v>4110</v>
      </c>
      <c r="D68" s="98">
        <f>IFERROR(((B68/C68)-1)*100,IF(B68+C68&lt;&gt;0,100,0))</f>
        <v>9.0510948905109458</v>
      </c>
      <c r="E68" s="66">
        <v>192442</v>
      </c>
      <c r="F68" s="66">
        <v>202641</v>
      </c>
      <c r="G68" s="98">
        <f>IFERROR(((E68/F68)-1)*100,IF(E68+F68&lt;&gt;0,100,0))</f>
        <v>-5.0330387236541485</v>
      </c>
    </row>
    <row r="69" spans="1:7" s="16" customFormat="1" ht="12" x14ac:dyDescent="0.2">
      <c r="A69" s="79" t="s">
        <v>54</v>
      </c>
      <c r="B69" s="67">
        <v>155143386.42500001</v>
      </c>
      <c r="C69" s="66">
        <v>104755235.71699999</v>
      </c>
      <c r="D69" s="98">
        <f>IFERROR(((B69/C69)-1)*100,IF(B69+C69&lt;&gt;0,100,0))</f>
        <v>48.100842275917756</v>
      </c>
      <c r="E69" s="66">
        <v>6779829174.8290005</v>
      </c>
      <c r="F69" s="66">
        <v>6170913401.3050003</v>
      </c>
      <c r="G69" s="98">
        <f>IFERROR(((E69/F69)-1)*100,IF(E69+F69&lt;&gt;0,100,0))</f>
        <v>9.8675144816524174</v>
      </c>
    </row>
    <row r="70" spans="1:7" s="62" customFormat="1" ht="12" x14ac:dyDescent="0.2">
      <c r="A70" s="79" t="s">
        <v>55</v>
      </c>
      <c r="B70" s="67">
        <v>155673416.83952999</v>
      </c>
      <c r="C70" s="66">
        <v>109293509.58197001</v>
      </c>
      <c r="D70" s="98">
        <f>IFERROR(((B70/C70)-1)*100,IF(B70+C70&lt;&gt;0,100,0))</f>
        <v>42.436103877490638</v>
      </c>
      <c r="E70" s="66">
        <v>6824302485.2930098</v>
      </c>
      <c r="F70" s="66">
        <v>6417826441.8647099</v>
      </c>
      <c r="G70" s="98">
        <f>IFERROR(((E70/F70)-1)*100,IF(E70+F70&lt;&gt;0,100,0))</f>
        <v>6.3335468341240819</v>
      </c>
    </row>
    <row r="71" spans="1:7" s="16" customFormat="1" ht="12" x14ac:dyDescent="0.2">
      <c r="A71" s="79" t="s">
        <v>94</v>
      </c>
      <c r="B71" s="98">
        <f>IFERROR(B69/B68/1000,)</f>
        <v>34.614767163096829</v>
      </c>
      <c r="C71" s="98">
        <f>IFERROR(C69/C68/1000,)</f>
        <v>25.487891901946469</v>
      </c>
      <c r="D71" s="98">
        <f>IFERROR(((B71/C71)-1)*100,IF(B71+C71&lt;&gt;0,100,0))</f>
        <v>35.80867062784958</v>
      </c>
      <c r="E71" s="98">
        <f>IFERROR(E69/E68/1000,)</f>
        <v>35.230506723215306</v>
      </c>
      <c r="F71" s="98">
        <f>IFERROR(F69/F68/1000,)</f>
        <v>30.452442503269328</v>
      </c>
      <c r="G71" s="98">
        <f>IFERROR(((E71/F71)-1)*100,IF(E71+F71&lt;&gt;0,100,0))</f>
        <v>15.690249540518831</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3426</v>
      </c>
      <c r="C74" s="66">
        <v>3428</v>
      </c>
      <c r="D74" s="98">
        <f>IFERROR(((B74/C74)-1)*100,IF(B74+C74&lt;&gt;0,100,0))</f>
        <v>-5.8343057176191149E-2</v>
      </c>
      <c r="E74" s="66">
        <v>118560</v>
      </c>
      <c r="F74" s="66">
        <v>103313</v>
      </c>
      <c r="G74" s="98">
        <f>IFERROR(((E74/F74)-1)*100,IF(E74+F74&lt;&gt;0,100,0))</f>
        <v>14.75806529671968</v>
      </c>
    </row>
    <row r="75" spans="1:7" s="16" customFormat="1" ht="12" x14ac:dyDescent="0.2">
      <c r="A75" s="79" t="s">
        <v>54</v>
      </c>
      <c r="B75" s="67">
        <v>476452307.07200003</v>
      </c>
      <c r="C75" s="66">
        <v>461982029.27399999</v>
      </c>
      <c r="D75" s="98">
        <f>IFERROR(((B75/C75)-1)*100,IF(B75+C75&lt;&gt;0,100,0))</f>
        <v>3.1322165974161154</v>
      </c>
      <c r="E75" s="66">
        <v>17353089467.049999</v>
      </c>
      <c r="F75" s="66">
        <v>13346126320.684999</v>
      </c>
      <c r="G75" s="98">
        <f>IFERROR(((E75/F75)-1)*100,IF(E75+F75&lt;&gt;0,100,0))</f>
        <v>30.023416908280389</v>
      </c>
    </row>
    <row r="76" spans="1:7" s="16" customFormat="1" ht="12" x14ac:dyDescent="0.2">
      <c r="A76" s="79" t="s">
        <v>55</v>
      </c>
      <c r="B76" s="67">
        <v>477725077.73540998</v>
      </c>
      <c r="C76" s="66">
        <v>434249103.88038999</v>
      </c>
      <c r="D76" s="98">
        <f>IFERROR(((B76/C76)-1)*100,IF(B76+C76&lt;&gt;0,100,0))</f>
        <v>10.011759026449262</v>
      </c>
      <c r="E76" s="66">
        <v>17063532338.164801</v>
      </c>
      <c r="F76" s="66">
        <v>13230052580.2987</v>
      </c>
      <c r="G76" s="98">
        <f>IFERROR(((E76/F76)-1)*100,IF(E76+F76&lt;&gt;0,100,0))</f>
        <v>28.975544387288821</v>
      </c>
    </row>
    <row r="77" spans="1:7" s="16" customFormat="1" ht="12" x14ac:dyDescent="0.2">
      <c r="A77" s="79" t="s">
        <v>94</v>
      </c>
      <c r="B77" s="98">
        <f>IFERROR(B75/B74/1000,)</f>
        <v>139.06955839813196</v>
      </c>
      <c r="C77" s="98">
        <f>IFERROR(C75/C74/1000,)</f>
        <v>134.76721974154026</v>
      </c>
      <c r="D77" s="98">
        <f>IFERROR(((B77/C77)-1)*100,IF(B77+C77&lt;&gt;0,100,0))</f>
        <v>3.1924222113083767</v>
      </c>
      <c r="E77" s="98">
        <f>IFERROR(E75/E74/1000,)</f>
        <v>146.36546446567138</v>
      </c>
      <c r="F77" s="98">
        <f>IFERROR(F75/F74/1000,)</f>
        <v>129.18148074961525</v>
      </c>
      <c r="G77" s="98">
        <f>IFERROR(((E77/F77)-1)*100,IF(E77+F77&lt;&gt;0,100,0))</f>
        <v>13.302203703147519</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195</v>
      </c>
      <c r="C80" s="66">
        <v>140</v>
      </c>
      <c r="D80" s="98">
        <f>IFERROR(((B80/C80)-1)*100,IF(B80+C80&lt;&gt;0,100,0))</f>
        <v>39.285714285714278</v>
      </c>
      <c r="E80" s="66">
        <v>6195</v>
      </c>
      <c r="F80" s="66">
        <v>5489</v>
      </c>
      <c r="G80" s="98">
        <f>IFERROR(((E80/F80)-1)*100,IF(E80+F80&lt;&gt;0,100,0))</f>
        <v>12.86208781198761</v>
      </c>
    </row>
    <row r="81" spans="1:7" s="16" customFormat="1" ht="12" x14ac:dyDescent="0.2">
      <c r="A81" s="79" t="s">
        <v>54</v>
      </c>
      <c r="B81" s="67">
        <v>16501729.927999999</v>
      </c>
      <c r="C81" s="66">
        <v>8721892.3550000004</v>
      </c>
      <c r="D81" s="98">
        <f>IFERROR(((B81/C81)-1)*100,IF(B81+C81&lt;&gt;0,100,0))</f>
        <v>89.198963439855476</v>
      </c>
      <c r="E81" s="66">
        <v>467014001.148</v>
      </c>
      <c r="F81" s="66">
        <v>394522957.38800001</v>
      </c>
      <c r="G81" s="98">
        <f>IFERROR(((E81/F81)-1)*100,IF(E81+F81&lt;&gt;0,100,0))</f>
        <v>18.374353735949377</v>
      </c>
    </row>
    <row r="82" spans="1:7" s="16" customFormat="1" ht="12" x14ac:dyDescent="0.2">
      <c r="A82" s="79" t="s">
        <v>55</v>
      </c>
      <c r="B82" s="67">
        <v>6875934.2939896202</v>
      </c>
      <c r="C82" s="66">
        <v>2596589.2022297401</v>
      </c>
      <c r="D82" s="98">
        <f>IFERROR(((B82/C82)-1)*100,IF(B82+C82&lt;&gt;0,100,0))</f>
        <v>164.80639633274009</v>
      </c>
      <c r="E82" s="66">
        <v>162290010.151086</v>
      </c>
      <c r="F82" s="66">
        <v>121971542.49158201</v>
      </c>
      <c r="G82" s="98">
        <f>IFERROR(((E82/F82)-1)*100,IF(E82+F82&lt;&gt;0,100,0))</f>
        <v>33.055634811117194</v>
      </c>
    </row>
    <row r="83" spans="1:7" s="32" customFormat="1" x14ac:dyDescent="0.2">
      <c r="A83" s="79" t="s">
        <v>94</v>
      </c>
      <c r="B83" s="98">
        <f>IFERROR(B81/B80/1000,)</f>
        <v>84.624256041025646</v>
      </c>
      <c r="C83" s="98">
        <f>IFERROR(C81/C80/1000,)</f>
        <v>62.299231107142866</v>
      </c>
      <c r="D83" s="98">
        <f>IFERROR(((B83/C83)-1)*100,IF(B83+C83&lt;&gt;0,100,0))</f>
        <v>35.835153238870589</v>
      </c>
      <c r="E83" s="98">
        <f>IFERROR(E81/E80/1000,)</f>
        <v>75.385633760774809</v>
      </c>
      <c r="F83" s="98">
        <f>IFERROR(F81/F80/1000,)</f>
        <v>71.875197192202577</v>
      </c>
      <c r="G83" s="98">
        <f>IFERROR(((E83/F83)-1)*100,IF(E83+F83&lt;&gt;0,100,0))</f>
        <v>4.8840722609566178</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8103</v>
      </c>
      <c r="C86" s="64">
        <f>C68+C74+C80</f>
        <v>7678</v>
      </c>
      <c r="D86" s="98">
        <f>IFERROR(((B86/C86)-1)*100,IF(B86+C86&lt;&gt;0,100,0))</f>
        <v>5.5352956499088224</v>
      </c>
      <c r="E86" s="64">
        <f>E68+E74+E80</f>
        <v>317197</v>
      </c>
      <c r="F86" s="64">
        <f>F68+F74+F80</f>
        <v>311443</v>
      </c>
      <c r="G86" s="98">
        <f>IFERROR(((E86/F86)-1)*100,IF(E86+F86&lt;&gt;0,100,0))</f>
        <v>1.8475290823682045</v>
      </c>
    </row>
    <row r="87" spans="1:7" s="62" customFormat="1" ht="12" x14ac:dyDescent="0.2">
      <c r="A87" s="79" t="s">
        <v>54</v>
      </c>
      <c r="B87" s="64">
        <f t="shared" ref="B87:C87" si="1">B69+B75+B81</f>
        <v>648097423.42499995</v>
      </c>
      <c r="C87" s="64">
        <f t="shared" si="1"/>
        <v>575459157.34599996</v>
      </c>
      <c r="D87" s="98">
        <f>IFERROR(((B87/C87)-1)*100,IF(B87+C87&lt;&gt;0,100,0))</f>
        <v>12.622662295271381</v>
      </c>
      <c r="E87" s="64">
        <f t="shared" ref="E87:F87" si="2">E69+E75+E81</f>
        <v>24599932643.026997</v>
      </c>
      <c r="F87" s="64">
        <f t="shared" si="2"/>
        <v>19911562679.377998</v>
      </c>
      <c r="G87" s="98">
        <f>IFERROR(((E87/F87)-1)*100,IF(E87+F87&lt;&gt;0,100,0))</f>
        <v>23.54596692958031</v>
      </c>
    </row>
    <row r="88" spans="1:7" s="62" customFormat="1" ht="12" x14ac:dyDescent="0.2">
      <c r="A88" s="79" t="s">
        <v>55</v>
      </c>
      <c r="B88" s="64">
        <f t="shared" ref="B88:C88" si="3">B70+B76+B82</f>
        <v>640274428.86892962</v>
      </c>
      <c r="C88" s="64">
        <f t="shared" si="3"/>
        <v>546139202.66458976</v>
      </c>
      <c r="D88" s="98">
        <f>IFERROR(((B88/C88)-1)*100,IF(B88+C88&lt;&gt;0,100,0))</f>
        <v>17.236489478334114</v>
      </c>
      <c r="E88" s="64">
        <f t="shared" ref="E88:F88" si="4">E70+E76+E82</f>
        <v>24050124833.608894</v>
      </c>
      <c r="F88" s="64">
        <f t="shared" si="4"/>
        <v>19769850564.654991</v>
      </c>
      <c r="G88" s="98">
        <f>IFERROR(((E88/F88)-1)*100,IF(E88+F88&lt;&gt;0,100,0))</f>
        <v>21.650514023643041</v>
      </c>
    </row>
    <row r="89" spans="1:7" s="63" customFormat="1" x14ac:dyDescent="0.2">
      <c r="A89" s="79" t="s">
        <v>95</v>
      </c>
      <c r="B89" s="98">
        <f>IFERROR((B75/B87)*100,IF(B75+B87&lt;&gt;0,100,0))</f>
        <v>73.51553791929814</v>
      </c>
      <c r="C89" s="98">
        <f>IFERROR((C75/C87)*100,IF(C75+C87&lt;&gt;0,100,0))</f>
        <v>80.280593918193432</v>
      </c>
      <c r="D89" s="98">
        <f>IFERROR(((B89/C89)-1)*100,IF(B89+C89&lt;&gt;0,100,0))</f>
        <v>-8.4267637653365419</v>
      </c>
      <c r="E89" s="98">
        <f>IFERROR((E75/E87)*100,IF(E75+E87&lt;&gt;0,100,0))</f>
        <v>70.541207241755771</v>
      </c>
      <c r="F89" s="98">
        <f>IFERROR((F75/F87)*100,IF(F75+F87&lt;&gt;0,100,0))</f>
        <v>67.027016089035101</v>
      </c>
      <c r="G89" s="98">
        <f>IFERROR(((E89/F89)-1)*100,IF(E89+F89&lt;&gt;0,100,0))</f>
        <v>5.2429473334343335</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2019</v>
      </c>
      <c r="F94" s="125">
        <v>2018</v>
      </c>
      <c r="G94" s="50" t="s">
        <v>13</v>
      </c>
    </row>
    <row r="95" spans="1:7" s="16" customFormat="1" ht="13.5" x14ac:dyDescent="0.2">
      <c r="A95" s="79" t="s">
        <v>87</v>
      </c>
      <c r="B95" s="66">
        <v>20774874.109000001</v>
      </c>
      <c r="C95" s="129">
        <v>11407954.018999999</v>
      </c>
      <c r="D95" s="65">
        <f>B95-C95</f>
        <v>9366920.0900000017</v>
      </c>
      <c r="E95" s="129">
        <v>868259506.83500004</v>
      </c>
      <c r="F95" s="129">
        <v>775285024.57299995</v>
      </c>
      <c r="G95" s="80">
        <f>E95-F95</f>
        <v>92974482.262000084</v>
      </c>
    </row>
    <row r="96" spans="1:7" s="16" customFormat="1" ht="13.5" x14ac:dyDescent="0.2">
      <c r="A96" s="79" t="s">
        <v>88</v>
      </c>
      <c r="B96" s="66">
        <v>18223712.901999999</v>
      </c>
      <c r="C96" s="129">
        <v>11445652.957</v>
      </c>
      <c r="D96" s="65">
        <f>B96-C96</f>
        <v>6778059.9449999984</v>
      </c>
      <c r="E96" s="129">
        <v>873526133.48699999</v>
      </c>
      <c r="F96" s="129">
        <v>818852118.15699995</v>
      </c>
      <c r="G96" s="80">
        <f>E96-F96</f>
        <v>54674015.330000043</v>
      </c>
    </row>
    <row r="97" spans="1:7" s="28" customFormat="1" ht="12" x14ac:dyDescent="0.2">
      <c r="A97" s="81" t="s">
        <v>16</v>
      </c>
      <c r="B97" s="65">
        <f>B95-B96</f>
        <v>2551161.2070000023</v>
      </c>
      <c r="C97" s="65">
        <f>C95-C96</f>
        <v>-37698.938000001013</v>
      </c>
      <c r="D97" s="82"/>
      <c r="E97" s="65">
        <f>E95-E96</f>
        <v>-5266626.6519999504</v>
      </c>
      <c r="F97" s="82">
        <f>F95-F96</f>
        <v>-43567093.583999991</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680.03344343527999</v>
      </c>
      <c r="C104" s="131">
        <v>616.48665107819602</v>
      </c>
      <c r="D104" s="98">
        <f>IFERROR(((B104/C104)-1)*100,IF(B104+C104&lt;&gt;0,100,0))</f>
        <v>10.307894298432041</v>
      </c>
      <c r="E104" s="84"/>
      <c r="F104" s="130">
        <v>680.68676547255802</v>
      </c>
      <c r="G104" s="130">
        <v>672.87480152844205</v>
      </c>
    </row>
    <row r="105" spans="1:7" s="16" customFormat="1" ht="12" x14ac:dyDescent="0.2">
      <c r="A105" s="79" t="s">
        <v>50</v>
      </c>
      <c r="B105" s="130">
        <v>673.01827606305096</v>
      </c>
      <c r="C105" s="131">
        <v>611.60374911858696</v>
      </c>
      <c r="D105" s="98">
        <f>IFERROR(((B105/C105)-1)*100,IF(B105+C105&lt;&gt;0,100,0))</f>
        <v>10.041555015477188</v>
      </c>
      <c r="E105" s="84"/>
      <c r="F105" s="130">
        <v>673.74715683737395</v>
      </c>
      <c r="G105" s="130">
        <v>665.73818228703601</v>
      </c>
    </row>
    <row r="106" spans="1:7" s="16" customFormat="1" ht="12" x14ac:dyDescent="0.2">
      <c r="A106" s="79" t="s">
        <v>51</v>
      </c>
      <c r="B106" s="130">
        <v>707.33494974454004</v>
      </c>
      <c r="C106" s="131">
        <v>636.47364616796699</v>
      </c>
      <c r="D106" s="98">
        <f>IFERROR(((B106/C106)-1)*100,IF(B106+C106&lt;&gt;0,100,0))</f>
        <v>11.133423041662361</v>
      </c>
      <c r="E106" s="84"/>
      <c r="F106" s="130">
        <v>707.66604761721499</v>
      </c>
      <c r="G106" s="130">
        <v>700.71556793011302</v>
      </c>
    </row>
    <row r="107" spans="1:7" s="28" customFormat="1" ht="12" x14ac:dyDescent="0.2">
      <c r="A107" s="81" t="s">
        <v>52</v>
      </c>
      <c r="B107" s="85"/>
      <c r="C107" s="84"/>
      <c r="D107" s="86"/>
      <c r="E107" s="84"/>
      <c r="F107" s="71"/>
      <c r="G107" s="71"/>
    </row>
    <row r="108" spans="1:7" s="16" customFormat="1" ht="12" x14ac:dyDescent="0.2">
      <c r="A108" s="79" t="s">
        <v>56</v>
      </c>
      <c r="B108" s="130">
        <v>517.823307230154</v>
      </c>
      <c r="C108" s="131">
        <v>469.10088589693203</v>
      </c>
      <c r="D108" s="98">
        <f>IFERROR(((B108/C108)-1)*100,IF(B108+C108&lt;&gt;0,100,0))</f>
        <v>10.386341786599607</v>
      </c>
      <c r="E108" s="84"/>
      <c r="F108" s="130">
        <v>517.99683235457996</v>
      </c>
      <c r="G108" s="130">
        <v>516.58261726282399</v>
      </c>
    </row>
    <row r="109" spans="1:7" s="16" customFormat="1" ht="12" x14ac:dyDescent="0.2">
      <c r="A109" s="79" t="s">
        <v>57</v>
      </c>
      <c r="B109" s="130">
        <v>656.65131418751798</v>
      </c>
      <c r="C109" s="131">
        <v>584.71426177045498</v>
      </c>
      <c r="D109" s="98">
        <f>IFERROR(((B109/C109)-1)*100,IF(B109+C109&lt;&gt;0,100,0))</f>
        <v>12.302941303200798</v>
      </c>
      <c r="E109" s="84"/>
      <c r="F109" s="130">
        <v>656.76623451609396</v>
      </c>
      <c r="G109" s="130">
        <v>652.82214122725804</v>
      </c>
    </row>
    <row r="110" spans="1:7" s="16" customFormat="1" ht="12" x14ac:dyDescent="0.2">
      <c r="A110" s="79" t="s">
        <v>59</v>
      </c>
      <c r="B110" s="130">
        <v>761.26111345750599</v>
      </c>
      <c r="C110" s="131">
        <v>679.070969187895</v>
      </c>
      <c r="D110" s="98">
        <f>IFERROR(((B110/C110)-1)*100,IF(B110+C110&lt;&gt;0,100,0))</f>
        <v>12.103321743808703</v>
      </c>
      <c r="E110" s="84"/>
      <c r="F110" s="130">
        <v>761.68507730772103</v>
      </c>
      <c r="G110" s="130">
        <v>753.86402825879804</v>
      </c>
    </row>
    <row r="111" spans="1:7" s="16" customFormat="1" ht="12" x14ac:dyDescent="0.2">
      <c r="A111" s="79" t="s">
        <v>58</v>
      </c>
      <c r="B111" s="130">
        <v>733.58832241395703</v>
      </c>
      <c r="C111" s="131">
        <v>673.94895414851101</v>
      </c>
      <c r="D111" s="98">
        <f>IFERROR(((B111/C111)-1)*100,IF(B111+C111&lt;&gt;0,100,0))</f>
        <v>8.8492411626035263</v>
      </c>
      <c r="E111" s="84"/>
      <c r="F111" s="130">
        <v>734.70036371799097</v>
      </c>
      <c r="G111" s="130">
        <v>724.53590199578105</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2019</v>
      </c>
      <c r="F117" s="125">
        <v>2018</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0</v>
      </c>
      <c r="F119" s="66">
        <v>3</v>
      </c>
      <c r="G119" s="98">
        <f>IFERROR(((E119/F119)-1)*100,IF(E119+F119&lt;&gt;0,100,0))</f>
        <v>-100</v>
      </c>
    </row>
    <row r="120" spans="1:7" s="16" customFormat="1" ht="12" x14ac:dyDescent="0.2">
      <c r="A120" s="79" t="s">
        <v>72</v>
      </c>
      <c r="B120" s="67">
        <v>28</v>
      </c>
      <c r="C120" s="66">
        <v>55</v>
      </c>
      <c r="D120" s="98">
        <f>IFERROR(((B120/C120)-1)*100,IF(B120+C120&lt;&gt;0,100,0))</f>
        <v>-49.090909090909093</v>
      </c>
      <c r="E120" s="66">
        <v>8611</v>
      </c>
      <c r="F120" s="66">
        <v>8810</v>
      </c>
      <c r="G120" s="98">
        <f>IFERROR(((E120/F120)-1)*100,IF(E120+F120&lt;&gt;0,100,0))</f>
        <v>-2.2587968217934185</v>
      </c>
    </row>
    <row r="121" spans="1:7" s="16" customFormat="1" ht="12" x14ac:dyDescent="0.2">
      <c r="A121" s="79" t="s">
        <v>74</v>
      </c>
      <c r="B121" s="67">
        <v>5</v>
      </c>
      <c r="C121" s="66">
        <v>3</v>
      </c>
      <c r="D121" s="98">
        <f>IFERROR(((B121/C121)-1)*100,IF(B121+C121&lt;&gt;0,100,0))</f>
        <v>66.666666666666671</v>
      </c>
      <c r="E121" s="66">
        <v>300</v>
      </c>
      <c r="F121" s="66">
        <v>354</v>
      </c>
      <c r="G121" s="98">
        <f>IFERROR(((E121/F121)-1)*100,IF(E121+F121&lt;&gt;0,100,0))</f>
        <v>-15.254237288135597</v>
      </c>
    </row>
    <row r="122" spans="1:7" s="28" customFormat="1" ht="12" x14ac:dyDescent="0.2">
      <c r="A122" s="81" t="s">
        <v>34</v>
      </c>
      <c r="B122" s="82">
        <f>SUM(B119:B121)</f>
        <v>33</v>
      </c>
      <c r="C122" s="82">
        <f>SUM(C119:C121)</f>
        <v>58</v>
      </c>
      <c r="D122" s="98">
        <f>IFERROR(((B122/C122)-1)*100,IF(B122+C122&lt;&gt;0,100,0))</f>
        <v>-43.103448275862064</v>
      </c>
      <c r="E122" s="82">
        <f>SUM(E119:E121)</f>
        <v>8911</v>
      </c>
      <c r="F122" s="82">
        <f>SUM(F119:F121)</f>
        <v>9167</v>
      </c>
      <c r="G122" s="98">
        <f>IFERROR(((E122/F122)-1)*100,IF(E122+F122&lt;&gt;0,100,0))</f>
        <v>-2.7926257227009921</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149</v>
      </c>
      <c r="C125" s="66">
        <v>0</v>
      </c>
      <c r="D125" s="98">
        <f>IFERROR(((B125/C125)-1)*100,IF(B125+C125&lt;&gt;0,100,0))</f>
        <v>100</v>
      </c>
      <c r="E125" s="66">
        <v>1028</v>
      </c>
      <c r="F125" s="66">
        <v>512</v>
      </c>
      <c r="G125" s="98">
        <f>IFERROR(((E125/F125)-1)*100,IF(E125+F125&lt;&gt;0,100,0))</f>
        <v>100.78125</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149</v>
      </c>
      <c r="C127" s="82">
        <f>SUM(C125:C126)</f>
        <v>0</v>
      </c>
      <c r="D127" s="98">
        <f>IFERROR(((B127/C127)-1)*100,IF(B127+C127&lt;&gt;0,100,0))</f>
        <v>100</v>
      </c>
      <c r="E127" s="82">
        <f>SUM(E125:E126)</f>
        <v>1028</v>
      </c>
      <c r="F127" s="82">
        <f>SUM(F125:F126)</f>
        <v>512</v>
      </c>
      <c r="G127" s="98">
        <f>IFERROR(((E127/F127)-1)*100,IF(E127+F127&lt;&gt;0,100,0))</f>
        <v>100.78125</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0</v>
      </c>
      <c r="F130" s="66">
        <v>37500</v>
      </c>
      <c r="G130" s="98">
        <f>IFERROR(((E130/F130)-1)*100,IF(E130+F130&lt;&gt;0,100,0))</f>
        <v>-100</v>
      </c>
    </row>
    <row r="131" spans="1:7" s="16" customFormat="1" ht="12" x14ac:dyDescent="0.2">
      <c r="A131" s="79" t="s">
        <v>72</v>
      </c>
      <c r="B131" s="67">
        <v>7412</v>
      </c>
      <c r="C131" s="66">
        <v>14735</v>
      </c>
      <c r="D131" s="98">
        <f>IFERROR(((B131/C131)-1)*100,IF(B131+C131&lt;&gt;0,100,0))</f>
        <v>-49.697997964031217</v>
      </c>
      <c r="E131" s="66">
        <v>7679116</v>
      </c>
      <c r="F131" s="66">
        <v>8966260</v>
      </c>
      <c r="G131" s="98">
        <f>IFERROR(((E131/F131)-1)*100,IF(E131+F131&lt;&gt;0,100,0))</f>
        <v>-14.35541686277222</v>
      </c>
    </row>
    <row r="132" spans="1:7" s="16" customFormat="1" ht="12" x14ac:dyDescent="0.2">
      <c r="A132" s="79" t="s">
        <v>74</v>
      </c>
      <c r="B132" s="67">
        <v>16</v>
      </c>
      <c r="C132" s="66">
        <v>6</v>
      </c>
      <c r="D132" s="98">
        <f>IFERROR(((B132/C132)-1)*100,IF(B132+C132&lt;&gt;0,100,0))</f>
        <v>166.66666666666666</v>
      </c>
      <c r="E132" s="66">
        <v>15604</v>
      </c>
      <c r="F132" s="66">
        <v>22621</v>
      </c>
      <c r="G132" s="98">
        <f>IFERROR(((E132/F132)-1)*100,IF(E132+F132&lt;&gt;0,100,0))</f>
        <v>-31.019848813049823</v>
      </c>
    </row>
    <row r="133" spans="1:7" s="16" customFormat="1" ht="12" x14ac:dyDescent="0.2">
      <c r="A133" s="81" t="s">
        <v>34</v>
      </c>
      <c r="B133" s="82">
        <f>SUM(B130:B132)</f>
        <v>7428</v>
      </c>
      <c r="C133" s="82">
        <f>SUM(C130:C132)</f>
        <v>14741</v>
      </c>
      <c r="D133" s="98">
        <f>IFERROR(((B133/C133)-1)*100,IF(B133+C133&lt;&gt;0,100,0))</f>
        <v>-49.609931483617117</v>
      </c>
      <c r="E133" s="82">
        <f>SUM(E130:E132)</f>
        <v>7694720</v>
      </c>
      <c r="F133" s="82">
        <f>SUM(F130:F132)</f>
        <v>9026381</v>
      </c>
      <c r="G133" s="98">
        <f>IFERROR(((E133/F133)-1)*100,IF(E133+F133&lt;&gt;0,100,0))</f>
        <v>-14.75298904400335</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16122</v>
      </c>
      <c r="C136" s="66">
        <v>0</v>
      </c>
      <c r="D136" s="98">
        <f>IFERROR(((B136/C136)-1)*100,)</f>
        <v>0</v>
      </c>
      <c r="E136" s="66">
        <v>637063</v>
      </c>
      <c r="F136" s="66">
        <v>247269</v>
      </c>
      <c r="G136" s="98">
        <f>IFERROR(((E136/F136)-1)*100,)</f>
        <v>157.63965559774982</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16122</v>
      </c>
      <c r="C138" s="82">
        <f>SUM(C136:C137)</f>
        <v>0</v>
      </c>
      <c r="D138" s="98">
        <f>IFERROR(((B138/C138)-1)*100,)</f>
        <v>0</v>
      </c>
      <c r="E138" s="82">
        <f>SUM(E136:E137)</f>
        <v>637063</v>
      </c>
      <c r="F138" s="82">
        <f>SUM(F136:F137)</f>
        <v>247269</v>
      </c>
      <c r="G138" s="98">
        <f>IFERROR(((E138/F138)-1)*100,)</f>
        <v>157.63965559774982</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0</v>
      </c>
      <c r="F141" s="66">
        <v>872918.75</v>
      </c>
      <c r="G141" s="98">
        <f>IFERROR(((E141/F141)-1)*100,IF(E141+F141&lt;&gt;0,100,0))</f>
        <v>-100</v>
      </c>
    </row>
    <row r="142" spans="1:7" s="32" customFormat="1" x14ac:dyDescent="0.2">
      <c r="A142" s="79" t="s">
        <v>72</v>
      </c>
      <c r="B142" s="67">
        <v>741164.97339000006</v>
      </c>
      <c r="C142" s="66">
        <v>1473160.1778899999</v>
      </c>
      <c r="D142" s="98">
        <f>IFERROR(((B142/C142)-1)*100,IF(B142+C142&lt;&gt;0,100,0))</f>
        <v>-49.688772170615756</v>
      </c>
      <c r="E142" s="66">
        <v>762374791.23651004</v>
      </c>
      <c r="F142" s="66">
        <v>900394323.29768002</v>
      </c>
      <c r="G142" s="98">
        <f>IFERROR(((E142/F142)-1)*100,IF(E142+F142&lt;&gt;0,100,0))</f>
        <v>-15.328787453443249</v>
      </c>
    </row>
    <row r="143" spans="1:7" s="32" customFormat="1" x14ac:dyDescent="0.2">
      <c r="A143" s="79" t="s">
        <v>74</v>
      </c>
      <c r="B143" s="67">
        <v>108679.03999999999</v>
      </c>
      <c r="C143" s="66">
        <v>26119.78</v>
      </c>
      <c r="D143" s="98">
        <f>IFERROR(((B143/C143)-1)*100,IF(B143+C143&lt;&gt;0,100,0))</f>
        <v>316.07946161874258</v>
      </c>
      <c r="E143" s="66">
        <v>85046557.780000001</v>
      </c>
      <c r="F143" s="66">
        <v>101462318.66</v>
      </c>
      <c r="G143" s="98">
        <f>IFERROR(((E143/F143)-1)*100,IF(E143+F143&lt;&gt;0,100,0))</f>
        <v>-16.179169860102615</v>
      </c>
    </row>
    <row r="144" spans="1:7" s="16" customFormat="1" ht="12" x14ac:dyDescent="0.2">
      <c r="A144" s="81" t="s">
        <v>34</v>
      </c>
      <c r="B144" s="82">
        <f>SUM(B141:B143)</f>
        <v>849844.01339000009</v>
      </c>
      <c r="C144" s="82">
        <f>SUM(C141:C143)</f>
        <v>1499279.95789</v>
      </c>
      <c r="D144" s="98">
        <f>IFERROR(((B144/C144)-1)*100,IF(B144+C144&lt;&gt;0,100,0))</f>
        <v>-43.316522780307054</v>
      </c>
      <c r="E144" s="82">
        <f>SUM(E141:E143)</f>
        <v>847421349.01651001</v>
      </c>
      <c r="F144" s="82">
        <f>SUM(F141:F143)</f>
        <v>1002729560.70768</v>
      </c>
      <c r="G144" s="98">
        <f>IFERROR(((E144/F144)-1)*100,IF(E144+F144&lt;&gt;0,100,0))</f>
        <v>-15.488544247320347</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28757.376939999998</v>
      </c>
      <c r="C147" s="66">
        <v>0</v>
      </c>
      <c r="D147" s="98">
        <f>IFERROR(((B147/C147)-1)*100,IF(B147+C147&lt;&gt;0,100,0))</f>
        <v>100</v>
      </c>
      <c r="E147" s="66">
        <v>777764.57117000001</v>
      </c>
      <c r="F147" s="66">
        <v>348328.45899000001</v>
      </c>
      <c r="G147" s="98">
        <f>IFERROR(((E147/F147)-1)*100,IF(E147+F147&lt;&gt;0,100,0))</f>
        <v>123.28481957092356</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28757.376939999998</v>
      </c>
      <c r="C149" s="82">
        <f>SUM(C147:C148)</f>
        <v>0</v>
      </c>
      <c r="D149" s="98">
        <f>IFERROR(((B149/C149)-1)*100,IF(B149+C149&lt;&gt;0,100,0))</f>
        <v>100</v>
      </c>
      <c r="E149" s="82">
        <f>SUM(E147:E148)</f>
        <v>777764.57117000001</v>
      </c>
      <c r="F149" s="82">
        <f>SUM(F147:F148)</f>
        <v>348328.45899000001</v>
      </c>
      <c r="G149" s="98">
        <f>IFERROR(((E149/F149)-1)*100,IF(E149+F149&lt;&gt;0,100,0))</f>
        <v>123.28481957092356</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0</v>
      </c>
      <c r="C152" s="66">
        <v>35000</v>
      </c>
      <c r="D152" s="98">
        <f>IFERROR(((B152/C152)-1)*100,IF(B152+C152&lt;&gt;0,100,0))</f>
        <v>-100</v>
      </c>
      <c r="E152" s="78"/>
      <c r="F152" s="78"/>
      <c r="G152" s="65"/>
    </row>
    <row r="153" spans="1:7" s="16" customFormat="1" ht="12" x14ac:dyDescent="0.2">
      <c r="A153" s="79" t="s">
        <v>72</v>
      </c>
      <c r="B153" s="67">
        <v>874482</v>
      </c>
      <c r="C153" s="66">
        <v>794937</v>
      </c>
      <c r="D153" s="98">
        <f>IFERROR(((B153/C153)-1)*100,IF(B153+C153&lt;&gt;0,100,0))</f>
        <v>10.006453341585564</v>
      </c>
      <c r="E153" s="78"/>
      <c r="F153" s="78"/>
      <c r="G153" s="65"/>
    </row>
    <row r="154" spans="1:7" s="16" customFormat="1" ht="12" x14ac:dyDescent="0.2">
      <c r="A154" s="79" t="s">
        <v>74</v>
      </c>
      <c r="B154" s="67">
        <v>2550</v>
      </c>
      <c r="C154" s="66">
        <v>2073</v>
      </c>
      <c r="D154" s="98">
        <f>IFERROR(((B154/C154)-1)*100,IF(B154+C154&lt;&gt;0,100,0))</f>
        <v>23.010130246020253</v>
      </c>
      <c r="E154" s="78"/>
      <c r="F154" s="78"/>
      <c r="G154" s="65"/>
    </row>
    <row r="155" spans="1:7" s="28" customFormat="1" ht="12" x14ac:dyDescent="0.2">
      <c r="A155" s="81" t="s">
        <v>34</v>
      </c>
      <c r="B155" s="82">
        <f>SUM(B152:B154)</f>
        <v>877032</v>
      </c>
      <c r="C155" s="82">
        <f>SUM(C152:C154)</f>
        <v>832010</v>
      </c>
      <c r="D155" s="98">
        <f>IFERROR(((B155/C155)-1)*100,IF(B155+C155&lt;&gt;0,100,0))</f>
        <v>5.4112330380644558</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145027</v>
      </c>
      <c r="C158" s="66">
        <v>58660</v>
      </c>
      <c r="D158" s="98">
        <f>IFERROR(((B158/C158)-1)*100,IF(B158+C158&lt;&gt;0,100,0))</f>
        <v>147.23320831912719</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145027</v>
      </c>
      <c r="C160" s="82">
        <f>SUM(C158:C159)</f>
        <v>58660</v>
      </c>
      <c r="D160" s="98">
        <f>IFERROR(((B160/C160)-1)*100,IF(B160+C160&lt;&gt;0,100,0))</f>
        <v>147.23320831912719</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2019</v>
      </c>
      <c r="F166" s="125">
        <v>2018</v>
      </c>
      <c r="G166" s="50" t="s">
        <v>7</v>
      </c>
    </row>
    <row r="167" spans="1:7" x14ac:dyDescent="0.2">
      <c r="A167" s="102" t="s">
        <v>33</v>
      </c>
      <c r="B167" s="104"/>
      <c r="C167" s="104"/>
      <c r="D167" s="105"/>
      <c r="E167" s="106"/>
      <c r="F167" s="106"/>
      <c r="G167" s="107"/>
    </row>
    <row r="168" spans="1:7" x14ac:dyDescent="0.2">
      <c r="A168" s="101" t="s">
        <v>31</v>
      </c>
      <c r="B168" s="112">
        <v>10828</v>
      </c>
      <c r="C168" s="113">
        <v>10178</v>
      </c>
      <c r="D168" s="111">
        <f>IFERROR(((B168/C168)-1)*100,IF(B168+C168&lt;&gt;0,100,0))</f>
        <v>6.3863234427195881</v>
      </c>
      <c r="E168" s="113">
        <v>270466</v>
      </c>
      <c r="F168" s="113">
        <v>257771</v>
      </c>
      <c r="G168" s="111">
        <f>IFERROR(((E168/F168)-1)*100,IF(E168+F168&lt;&gt;0,100,0))</f>
        <v>4.9249139740312087</v>
      </c>
    </row>
    <row r="169" spans="1:7" x14ac:dyDescent="0.2">
      <c r="A169" s="101" t="s">
        <v>32</v>
      </c>
      <c r="B169" s="112">
        <v>76818</v>
      </c>
      <c r="C169" s="113">
        <v>69509</v>
      </c>
      <c r="D169" s="111">
        <f t="shared" ref="D169:D171" si="5">IFERROR(((B169/C169)-1)*100,IF(B169+C169&lt;&gt;0,100,0))</f>
        <v>10.515185083945955</v>
      </c>
      <c r="E169" s="113">
        <v>2086025</v>
      </c>
      <c r="F169" s="113">
        <v>1964091</v>
      </c>
      <c r="G169" s="111">
        <f>IFERROR(((E169/F169)-1)*100,IF(E169+F169&lt;&gt;0,100,0))</f>
        <v>6.2081644893235532</v>
      </c>
    </row>
    <row r="170" spans="1:7" x14ac:dyDescent="0.2">
      <c r="A170" s="101" t="s">
        <v>92</v>
      </c>
      <c r="B170" s="112">
        <v>20562819</v>
      </c>
      <c r="C170" s="113">
        <v>16452005</v>
      </c>
      <c r="D170" s="111">
        <f t="shared" si="5"/>
        <v>24.986705267838172</v>
      </c>
      <c r="E170" s="113">
        <v>518981685</v>
      </c>
      <c r="F170" s="113">
        <v>411135181</v>
      </c>
      <c r="G170" s="111">
        <f>IFERROR(((E170/F170)-1)*100,IF(E170+F170&lt;&gt;0,100,0))</f>
        <v>26.231397599613349</v>
      </c>
    </row>
    <row r="171" spans="1:7" x14ac:dyDescent="0.2">
      <c r="A171" s="101" t="s">
        <v>93</v>
      </c>
      <c r="B171" s="112">
        <v>130721</v>
      </c>
      <c r="C171" s="113">
        <v>150807</v>
      </c>
      <c r="D171" s="111">
        <f t="shared" si="5"/>
        <v>-13.319010390764351</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409</v>
      </c>
      <c r="C174" s="113">
        <v>570</v>
      </c>
      <c r="D174" s="111">
        <f t="shared" ref="D174:D177" si="6">IFERROR(((B174/C174)-1)*100,IF(B174+C174&lt;&gt;0,100,0))</f>
        <v>-28.245614035087719</v>
      </c>
      <c r="E174" s="113">
        <v>20208</v>
      </c>
      <c r="F174" s="113">
        <v>18760</v>
      </c>
      <c r="G174" s="111">
        <f t="shared" ref="G174" si="7">IFERROR(((E174/F174)-1)*100,IF(E174+F174&lt;&gt;0,100,0))</f>
        <v>7.7185501066098006</v>
      </c>
    </row>
    <row r="175" spans="1:7" x14ac:dyDescent="0.2">
      <c r="A175" s="101" t="s">
        <v>32</v>
      </c>
      <c r="B175" s="112">
        <v>4512</v>
      </c>
      <c r="C175" s="113">
        <v>8359</v>
      </c>
      <c r="D175" s="111">
        <f t="shared" si="6"/>
        <v>-46.022251465486299</v>
      </c>
      <c r="E175" s="113">
        <v>217538</v>
      </c>
      <c r="F175" s="113">
        <v>197967</v>
      </c>
      <c r="G175" s="111">
        <f t="shared" ref="G175" si="8">IFERROR(((E175/F175)-1)*100,IF(E175+F175&lt;&gt;0,100,0))</f>
        <v>9.8859910995266809</v>
      </c>
    </row>
    <row r="176" spans="1:7" x14ac:dyDescent="0.2">
      <c r="A176" s="101" t="s">
        <v>92</v>
      </c>
      <c r="B176" s="112">
        <v>40693</v>
      </c>
      <c r="C176" s="113">
        <v>115477</v>
      </c>
      <c r="D176" s="111">
        <f t="shared" si="6"/>
        <v>-64.760948067580557</v>
      </c>
      <c r="E176" s="113">
        <v>3873632</v>
      </c>
      <c r="F176" s="113">
        <v>1564852</v>
      </c>
      <c r="G176" s="111">
        <f t="shared" ref="G176" si="9">IFERROR(((E176/F176)-1)*100,IF(E176+F176&lt;&gt;0,100,0))</f>
        <v>147.53983124282678</v>
      </c>
    </row>
    <row r="177" spans="1:7" x14ac:dyDescent="0.2">
      <c r="A177" s="101" t="s">
        <v>93</v>
      </c>
      <c r="B177" s="112">
        <v>42232</v>
      </c>
      <c r="C177" s="113">
        <v>57007</v>
      </c>
      <c r="D177" s="111">
        <f t="shared" si="6"/>
        <v>-25.91786973529566</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2019-08-26T06:00:00+00:00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E99E9D6D-50C8-48D9-851E-D087D6D4AF4A}"/>
</file>

<file path=customXml/itemProps2.xml><?xml version="1.0" encoding="utf-8"?>
<ds:datastoreItem xmlns:ds="http://schemas.openxmlformats.org/officeDocument/2006/customXml" ds:itemID="{EAD7207E-4C15-4BDF-AB0A-8F953B0A5FA6}"/>
</file>

<file path=customXml/itemProps3.xml><?xml version="1.0" encoding="utf-8"?>
<ds:datastoreItem xmlns:ds="http://schemas.openxmlformats.org/officeDocument/2006/customXml" ds:itemID="{08E188E0-CCFE-44B4-AD27-FF865814ED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2019-08-26T06:19:25Z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