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<sst xmlns="http://schemas.openxmlformats.org/spreadsheetml/2006/main" count="265" uniqueCount="100">
  <si>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</si>
  <si>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</si>
  <si>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</si>
  <si>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</si>
  <si>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</si>
  <si>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</si>
  <si>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</si>
  <si>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</si>
  <si>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</si>
  <si>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</si>
  <si>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</si>
  <si>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</si>
  <si>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</si>
  <si>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</si>
  <si>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</si>
  <si>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</si>
  <si>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</si>
  <si>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</si>
  <si>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</si>
  <si>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</si>
  <si>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</si>
  <si>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</si>
  <si>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</si>
  <si>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</si>
  <si>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</si>
  <si>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</si>
  <si>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</si>
  <si>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</si>
  <si>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</si>
  <si>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</si>
  <si>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</si>
  <si>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</si>
  <si>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</si>
  <si>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</si>
  <si>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</si>
  <si>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</si>
  <si>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</si>
  <si>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</si>
  <si>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</si>
  <si>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</si>
  <si>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</si>
  <si>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</si>
  <si>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</si>
  <si>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</si>
  <si>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</si>
  <si>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</si>
  <si>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</si>
  <si>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</si>
  <si>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</si>
  <si>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</si>
  <si>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</si>
  <si>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</si>
  <si>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</si>
  <si>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</si>
  <si>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</si>
  <si>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</si>
  <si>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</si>
  <si>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</si>
  <si>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</si>
  <si>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</si>
  <si>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</si>
  <si>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</si>
  <si>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</si>
  <si>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</si>
  <si>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</si>
  <si>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</si>
  <si>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</si>
  <si>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</si>
  <si>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</si>
  <si>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</si>
  <si>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</si>
  <si>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</si>
  <si>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</si>
  <si>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</si>
  <si>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</si>
  <si>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</si>
  <si>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</si>
  <si>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</si>
  <si>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</si>
  <si>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</si>
  <si>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</si>
  <si>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</si>
  <si>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</si>
  <si>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</si>
  <si>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</si>
  <si>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</si>
  <si>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</si>
  <si>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</si>
  <si>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</si>
  <si>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</si>
  <si>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</si>
  <si>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</si>
  <si>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</si>
  <si>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</si>
  <si>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</si>
  <si>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</si>
  <si>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</si>
  <si>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20 September 2019</t>
  </si>
  <si>
    <t>20.09.2019</t>
  </si>
  <si>
    <t>21.09.2018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</si>
</sst>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2019</v>
      </c>
      <c r="F10" s="125">
        <v>2018</v>
      </c>
      <c r="G10" s="29" t="s">
        <v>7</v>
      </c>
    </row>
    <row r="11" spans="1:7" s="16" customFormat="1" ht="12" x14ac:dyDescent="0.2">
      <c r="A11" s="64" t="s">
        <v>8</v>
      </c>
      <c r="B11" s="67">
        <v>2182087</v>
      </c>
      <c r="C11" s="67">
        <v>1680093</v>
      </c>
      <c r="D11" s="98">
        <f>IFERROR(((B11/C11)-1)*100,IF(B11+C11&lt;&gt;0,100,0))</f>
        <v>29.878941225277412</v>
      </c>
      <c r="E11" s="67">
        <v>53713653</v>
      </c>
      <c r="F11" s="67">
        <v>48987446</v>
      </c>
      <c r="G11" s="98">
        <f>IFERROR(((E11/F11)-1)*100,IF(E11+F11&lt;&gt;0,100,0))</f>
        <v>9.6477922119067028</v>
      </c>
    </row>
    <row r="12" spans="1:7" s="16" customFormat="1" ht="12" x14ac:dyDescent="0.2">
      <c r="A12" s="64" t="s">
        <v>9</v>
      </c>
      <c r="B12" s="67">
        <v>2674081.7560000001</v>
      </c>
      <c r="C12" s="67">
        <v>3001773.571</v>
      </c>
      <c r="D12" s="98">
        <f>IFERROR(((B12/C12)-1)*100,IF(B12+C12&lt;&gt;0,100,0))</f>
        <v>-10.916606707641641</v>
      </c>
      <c r="E12" s="67">
        <v>57084580.068999998</v>
      </c>
      <c r="F12" s="67">
        <v>64688202.454000004</v>
      </c>
      <c r="G12" s="98">
        <f>IFERROR(((E12/F12)-1)*100,IF(E12+F12&lt;&gt;0,100,0))</f>
        <v>-11.754264450935958</v>
      </c>
    </row>
    <row r="13" spans="1:7" s="16" customFormat="1" ht="12" x14ac:dyDescent="0.2">
      <c r="A13" s="64" t="s">
        <v>10</v>
      </c>
      <c r="B13" s="67">
        <v>212693278.49849999</v>
      </c>
      <c r="C13" s="67">
        <v>162929634.130941</v>
      </c>
      <c r="D13" s="98">
        <f>IFERROR(((B13/C13)-1)*100,IF(B13+C13&lt;&gt;0,100,0))</f>
        <v>30.543028364972358</v>
      </c>
      <c r="E13" s="67">
        <v>3705899461.0523601</v>
      </c>
      <c r="F13" s="67">
        <v>4166239710.9791298</v>
      </c>
      <c r="G13" s="98">
        <f>IFERROR(((E13/F13)-1)*100,IF(E13+F13&lt;&gt;0,100,0))</f>
        <v>-11.049298212814129</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479</v>
      </c>
      <c r="C16" s="67">
        <v>1009</v>
      </c>
      <c r="D16" s="98">
        <f>IFERROR(((B16/C16)-1)*100,IF(B16+C16&lt;&gt;0,100,0))</f>
        <v>-52.527254707631307</v>
      </c>
      <c r="E16" s="67">
        <v>23779</v>
      </c>
      <c r="F16" s="67">
        <v>49145</v>
      </c>
      <c r="G16" s="98">
        <f>IFERROR(((E16/F16)-1)*100,IF(E16+F16&lt;&gt;0,100,0))</f>
        <v>-51.61460982805982</v>
      </c>
    </row>
    <row r="17" spans="1:7" s="16" customFormat="1" ht="12" x14ac:dyDescent="0.2">
      <c r="A17" s="64" t="s">
        <v>9</v>
      </c>
      <c r="B17" s="67">
        <v>104988.47500000001</v>
      </c>
      <c r="C17" s="67">
        <v>163026.85200000001</v>
      </c>
      <c r="D17" s="98">
        <f>IFERROR(((B17/C17)-1)*100,IF(B17+C17&lt;&gt;0,100,0))</f>
        <v>-35.600501566453602</v>
      </c>
      <c r="E17" s="67">
        <v>5499663.4890000001</v>
      </c>
      <c r="F17" s="67">
        <v>6809325.6940000001</v>
      </c>
      <c r="G17" s="98">
        <f>IFERROR(((E17/F17)-1)*100,IF(E17+F17&lt;&gt;0,100,0))</f>
        <v>-19.233361185146446</v>
      </c>
    </row>
    <row r="18" spans="1:7" s="16" customFormat="1" ht="12" x14ac:dyDescent="0.2">
      <c r="A18" s="64" t="s">
        <v>10</v>
      </c>
      <c r="B18" s="67">
        <v>6100245.0866201697</v>
      </c>
      <c r="C18" s="67">
        <v>4358669.8415516596</v>
      </c>
      <c r="D18" s="98">
        <f>IFERROR(((B18/C18)-1)*100,IF(B18+C18&lt;&gt;0,100,0))</f>
        <v>39.956576395529872</v>
      </c>
      <c r="E18" s="67">
        <v>210735327.36054999</v>
      </c>
      <c r="F18" s="67">
        <v>289442272.57871902</v>
      </c>
      <c r="G18" s="98">
        <f>IFERROR(((E18/F18)-1)*100,IF(E18+F18&lt;&gt;0,100,0))</f>
        <v>-27.192622735078643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2019</v>
      </c>
      <c r="F23" s="125">
        <v>2018</v>
      </c>
      <c r="G23" s="29" t="s">
        <v>13</v>
      </c>
    </row>
    <row r="24" spans="1:7" s="16" customFormat="1" ht="12" x14ac:dyDescent="0.2">
      <c r="A24" s="64" t="s">
        <v>14</v>
      </c>
      <c r="B24" s="66">
        <v>31533910.92732</v>
      </c>
      <c r="C24" s="66">
        <v>18952740.689410001</v>
      </c>
      <c r="D24" s="65">
        <f>B24-C24</f>
        <v>12581170.237909999</v>
      </c>
      <c r="E24" s="67">
        <v>669967995.02604997</v>
      </c>
      <c r="F24" s="67">
        <v>828436705.70776999</v>
      </c>
      <c r="G24" s="65">
        <f>E24-F24</f>
        <v>-158468710.68172002</v>
      </c>
    </row>
    <row r="25" spans="1:7" s="16" customFormat="1" ht="12" x14ac:dyDescent="0.2">
      <c r="A25" s="68" t="s">
        <v>15</v>
      </c>
      <c r="B25" s="66">
        <v>32488162.602109998</v>
      </c>
      <c r="C25" s="66">
        <v>24670545.459940001</v>
      </c>
      <c r="D25" s="65">
        <f>B25-C25</f>
        <v>7817617.1421699971</v>
      </c>
      <c r="E25" s="67">
        <v>732244799.91823995</v>
      </c>
      <c r="F25" s="67">
        <v>842846909.30774999</v>
      </c>
      <c r="G25" s="65">
        <f>E25-F25</f>
        <v>-110602109.38951004</v>
      </c>
    </row>
    <row r="26" spans="1:7" s="28" customFormat="1" ht="12" x14ac:dyDescent="0.2">
      <c r="A26" s="69" t="s">
        <v>16</v>
      </c>
      <c r="B26" s="70">
        <f>B24-B25</f>
        <v>-954251.67478999868</v>
      </c>
      <c r="C26" s="70">
        <f>C24-C25</f>
        <v>-5717804.7705300003</v>
      </c>
      <c r="D26" s="70"/>
      <c r="E26" s="70">
        <f>E24-E25</f>
        <v>-62276804.89218998</v>
      </c>
      <c r="F26" s="70">
        <f>F24-F25</f>
        <v>-14410203.599979997</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56406.885196080002</v>
      </c>
      <c r="C33" s="126">
        <v>57164.250962519996</v>
      </c>
      <c r="D33" s="98">
        <f t="shared" ref="D33:D42" si="0">IFERROR(((B33/C33)-1)*100,IF(B33+C33&lt;&gt;0,100,0))</f>
        <v>-1.3248940617389793</v>
      </c>
      <c r="E33" s="64"/>
      <c r="F33" s="126">
        <v>57853.9</v>
      </c>
      <c r="G33" s="126">
        <v>55731.62</v>
      </c>
    </row>
    <row r="34" spans="1:7" s="16" customFormat="1" ht="12" x14ac:dyDescent="0.2">
      <c r="A34" s="64" t="s">
        <v>23</v>
      </c>
      <c r="B34" s="126">
        <v>70286.498780780006</v>
      </c>
      <c r="C34" s="126">
        <v>69693.823530630005</v>
      </c>
      <c r="D34" s="98">
        <f t="shared" si="0"/>
        <v>0.85039852905979263</v>
      </c>
      <c r="E34" s="64"/>
      <c r="F34" s="126">
        <v>70898.75</v>
      </c>
      <c r="G34" s="126">
        <v>69262.3</v>
      </c>
    </row>
    <row r="35" spans="1:7" s="16" customFormat="1" ht="12" x14ac:dyDescent="0.2">
      <c r="A35" s="64" t="s">
        <v>24</v>
      </c>
      <c r="B35" s="126">
        <v>46017.793297119999</v>
      </c>
      <c r="C35" s="126">
        <v>55023.123885109999</v>
      </c>
      <c r="D35" s="98">
        <f t="shared" si="0"/>
        <v>-16.366447326388467</v>
      </c>
      <c r="E35" s="64"/>
      <c r="F35" s="126">
        <v>46836.91</v>
      </c>
      <c r="G35" s="126">
        <v>45774.1</v>
      </c>
    </row>
    <row r="36" spans="1:7" s="16" customFormat="1" ht="12" x14ac:dyDescent="0.2">
      <c r="A36" s="64" t="s">
        <v>25</v>
      </c>
      <c r="B36" s="126">
        <v>50341.638583729997</v>
      </c>
      <c r="C36" s="126">
        <v>50987.151399640003</v>
      </c>
      <c r="D36" s="98">
        <f t="shared" si="0"/>
        <v>-1.2660303590024902</v>
      </c>
      <c r="E36" s="64"/>
      <c r="F36" s="126">
        <v>51811.65</v>
      </c>
      <c r="G36" s="126">
        <v>49701.41</v>
      </c>
    </row>
    <row r="37" spans="1:7" s="16" customFormat="1" ht="12" x14ac:dyDescent="0.2">
      <c r="A37" s="64" t="s">
        <v>79</v>
      </c>
      <c r="B37" s="126">
        <v>44220.727257289996</v>
      </c>
      <c r="C37" s="126">
        <v>43731.91326216</v>
      </c>
      <c r="D37" s="98">
        <f t="shared" si="0"/>
        <v>1.1177512225447384</v>
      </c>
      <c r="E37" s="64"/>
      <c r="F37" s="126">
        <v>44956.59</v>
      </c>
      <c r="G37" s="126">
        <v>43324.99</v>
      </c>
    </row>
    <row r="38" spans="1:7" s="16" customFormat="1" ht="12" x14ac:dyDescent="0.2">
      <c r="A38" s="64" t="s">
        <v>26</v>
      </c>
      <c r="B38" s="126">
        <v>72061.508254009997</v>
      </c>
      <c r="C38" s="126">
        <v>71197.247688169999</v>
      </c>
      <c r="D38" s="98">
        <f t="shared" si="0"/>
        <v>1.2138960337698679</v>
      </c>
      <c r="E38" s="64"/>
      <c r="F38" s="126">
        <v>74632.179999999993</v>
      </c>
      <c r="G38" s="126">
        <v>70680.92</v>
      </c>
    </row>
    <row r="39" spans="1:7" s="16" customFormat="1" ht="12" x14ac:dyDescent="0.2">
      <c r="A39" s="64" t="s">
        <v>27</v>
      </c>
      <c r="B39" s="126">
        <v>16038.470439139999</v>
      </c>
      <c r="C39" s="126">
        <v>17060.779814140002</v>
      </c>
      <c r="D39" s="98">
        <f t="shared" si="0"/>
        <v>-5.9921608867650411</v>
      </c>
      <c r="E39" s="64"/>
      <c r="F39" s="126">
        <v>16805.849999999999</v>
      </c>
      <c r="G39" s="126">
        <v>16038.47</v>
      </c>
    </row>
    <row r="40" spans="1:7" s="16" customFormat="1" ht="12" x14ac:dyDescent="0.2">
      <c r="A40" s="64" t="s">
        <v>28</v>
      </c>
      <c r="B40" s="126">
        <v>76382.911976279996</v>
      </c>
      <c r="C40" s="126">
        <v>76406.354191969993</v>
      </c>
      <c r="D40" s="98">
        <f t="shared" si="0"/>
        <v>-3.0680976651620284E-2</v>
      </c>
      <c r="E40" s="64"/>
      <c r="F40" s="126">
        <v>79247.89</v>
      </c>
      <c r="G40" s="126">
        <v>75487.350000000006</v>
      </c>
    </row>
    <row r="41" spans="1:7" s="16" customFormat="1" ht="12" x14ac:dyDescent="0.2">
      <c r="A41" s="64" t="s">
        <v>29</v>
      </c>
      <c r="B41" s="126">
        <v>2260.5179582999999</v>
      </c>
      <c r="C41" s="126">
        <v>1036.3523550699999</v>
      </c>
      <c r="D41" s="98">
        <f t="shared" si="0"/>
        <v>118.12252823484096</v>
      </c>
      <c r="E41" s="64"/>
      <c r="F41" s="126">
        <v>2269.5300000000002</v>
      </c>
      <c r="G41" s="126">
        <v>2070.9</v>
      </c>
    </row>
    <row r="42" spans="1:7" s="16" customFormat="1" ht="12" x14ac:dyDescent="0.2">
      <c r="A42" s="64" t="s">
        <v>78</v>
      </c>
      <c r="B42" s="126">
        <v>806.55733211999996</v>
      </c>
      <c r="C42" s="126">
        <v>1001.25831822</v>
      </c>
      <c r="D42" s="98">
        <f t="shared" si="0"/>
        <v>-19.445629819698496</v>
      </c>
      <c r="E42" s="64"/>
      <c r="F42" s="126">
        <v>806.56</v>
      </c>
      <c r="G42" s="126">
        <v>782.4</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17728.366451182701</v>
      </c>
      <c r="D48" s="72"/>
      <c r="E48" s="127">
        <v>14633.5802353989</v>
      </c>
      <c r="F48" s="72"/>
      <c r="G48" s="98">
        <f>IFERROR(((C48/E48)-1)*100,IF(C48+E48&lt;&gt;0,100,0))</f>
        <v>21.148523915544981</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4952</v>
      </c>
      <c r="D54" s="75"/>
      <c r="E54" s="128">
        <v>1608509</v>
      </c>
      <c r="F54" s="128">
        <v>211202509.505</v>
      </c>
      <c r="G54" s="128">
        <v>11293219.223999999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2019</v>
      </c>
      <c r="F67" s="125">
        <v>2018</v>
      </c>
      <c r="G67" s="50" t="s">
        <v>7</v>
      </c>
    </row>
    <row r="68" spans="1:7" s="16" customFormat="1" ht="12" x14ac:dyDescent="0.2">
      <c r="A68" s="77" t="s">
        <v>53</v>
      </c>
      <c r="B68" s="67">
        <v>5388</v>
      </c>
      <c r="C68" s="66">
        <v>5498</v>
      </c>
      <c r="D68" s="98">
        <f>IFERROR(((B68/C68)-1)*100,IF(B68+C68&lt;&gt;0,100,0))</f>
        <v>-2.0007275372862843</v>
      </c>
      <c r="E68" s="66">
        <v>215675</v>
      </c>
      <c r="F68" s="66">
        <v>227831</v>
      </c>
      <c r="G68" s="98">
        <f>IFERROR(((E68/F68)-1)*100,IF(E68+F68&lt;&gt;0,100,0))</f>
        <v>-5.3355337947864845</v>
      </c>
    </row>
    <row r="69" spans="1:7" s="16" customFormat="1" ht="12" x14ac:dyDescent="0.2">
      <c r="A69" s="79" t="s">
        <v>54</v>
      </c>
      <c r="B69" s="67">
        <v>179031704.99700001</v>
      </c>
      <c r="C69" s="66">
        <v>204915584.90200001</v>
      </c>
      <c r="D69" s="98">
        <f>IFERROR(((B69/C69)-1)*100,IF(B69+C69&lt;&gt;0,100,0))</f>
        <v>-12.631484285286964</v>
      </c>
      <c r="E69" s="66">
        <v>7522697278.0869999</v>
      </c>
      <c r="F69" s="66">
        <v>6856469953.2860003</v>
      </c>
      <c r="G69" s="98">
        <f>IFERROR(((E69/F69)-1)*100,IF(E69+F69&lt;&gt;0,100,0))</f>
        <v>9.7167686774694673</v>
      </c>
    </row>
    <row r="70" spans="1:7" s="62" customFormat="1" ht="12" x14ac:dyDescent="0.2">
      <c r="A70" s="79" t="s">
        <v>55</v>
      </c>
      <c r="B70" s="67">
        <v>178741050.66370001</v>
      </c>
      <c r="C70" s="66">
        <v>208467606.58041999</v>
      </c>
      <c r="D70" s="98">
        <f>IFERROR(((B70/C70)-1)*100,IF(B70+C70&lt;&gt;0,100,0))</f>
        <v>-14.259556390720318</v>
      </c>
      <c r="E70" s="66">
        <v>7572120210.7331495</v>
      </c>
      <c r="F70" s="66">
        <v>7118872389.6583796</v>
      </c>
      <c r="G70" s="98">
        <f>IFERROR(((E70/F70)-1)*100,IF(E70+F70&lt;&gt;0,100,0))</f>
        <v>6.3668485156891608</v>
      </c>
    </row>
    <row r="71" spans="1:7" s="16" customFormat="1" ht="12" x14ac:dyDescent="0.2">
      <c r="A71" s="79" t="s">
        <v>94</v>
      </c>
      <c r="B71" s="98">
        <f>IFERROR(B69/B68/1000,)</f>
        <v>33.227859130846326</v>
      </c>
      <c r="C71" s="98">
        <f>IFERROR(C69/C68/1000,)</f>
        <v>37.270932139323392</v>
      </c>
      <c r="D71" s="98">
        <f>IFERROR(((B71/C71)-1)*100,IF(B71+C71&lt;&gt;0,100,0))</f>
        <v>-10.847791499723037</v>
      </c>
      <c r="E71" s="98">
        <f>IFERROR(E69/E68/1000,)</f>
        <v>34.879783368897648</v>
      </c>
      <c r="F71" s="98">
        <f>IFERROR(F69/F68/1000,)</f>
        <v>30.094543557663357</v>
      </c>
      <c r="G71" s="98">
        <f>IFERROR(((E71/F71)-1)*100,IF(E71+F71&lt;&gt;0,100,0))</f>
        <v>15.900689113511302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3522</v>
      </c>
      <c r="C74" s="66">
        <v>3363</v>
      </c>
      <c r="D74" s="98">
        <f>IFERROR(((B74/C74)-1)*100,IF(B74+C74&lt;&gt;0,100,0))</f>
        <v>4.7279214986619023</v>
      </c>
      <c r="E74" s="66">
        <v>132292</v>
      </c>
      <c r="F74" s="66">
        <v>116613</v>
      </c>
      <c r="G74" s="98">
        <f>IFERROR(((E74/F74)-1)*100,IF(E74+F74&lt;&gt;0,100,0))</f>
        <v>13.445327707888488</v>
      </c>
    </row>
    <row r="75" spans="1:7" s="16" customFormat="1" ht="12" x14ac:dyDescent="0.2">
      <c r="A75" s="79" t="s">
        <v>54</v>
      </c>
      <c r="B75" s="67">
        <v>565346877.49800003</v>
      </c>
      <c r="C75" s="66">
        <v>466344480.57599998</v>
      </c>
      <c r="D75" s="98">
        <f>IFERROR(((B75/C75)-1)*100,IF(B75+C75&lt;&gt;0,100,0))</f>
        <v>21.229456130738033</v>
      </c>
      <c r="E75" s="66">
        <v>19420797865.171001</v>
      </c>
      <c r="F75" s="66">
        <v>15081221336.361</v>
      </c>
      <c r="G75" s="98">
        <f>IFERROR(((E75/F75)-1)*100,IF(E75+F75&lt;&gt;0,100,0))</f>
        <v>28.774702207620486</v>
      </c>
    </row>
    <row r="76" spans="1:7" s="16" customFormat="1" ht="12" x14ac:dyDescent="0.2">
      <c r="A76" s="79" t="s">
        <v>55</v>
      </c>
      <c r="B76" s="67">
        <v>570966893.19510996</v>
      </c>
      <c r="C76" s="66">
        <v>434950377.57353002</v>
      </c>
      <c r="D76" s="98">
        <f>IFERROR(((B76/C76)-1)*100,IF(B76+C76&lt;&gt;0,100,0))</f>
        <v>31.271731819243186</v>
      </c>
      <c r="E76" s="66">
        <v>19132122448.2033</v>
      </c>
      <c r="F76" s="66">
        <v>14860266231.747999</v>
      </c>
      <c r="G76" s="98">
        <f>IFERROR(((E76/F76)-1)*100,IF(E76+F76&lt;&gt;0,100,0))</f>
        <v>28.746835015167882</v>
      </c>
    </row>
    <row r="77" spans="1:7" s="16" customFormat="1" ht="12" x14ac:dyDescent="0.2">
      <c r="A77" s="79" t="s">
        <v>94</v>
      </c>
      <c r="B77" s="98">
        <f>IFERROR(B75/B74/1000,)</f>
        <v>160.51870457069847</v>
      </c>
      <c r="C77" s="98">
        <f>IFERROR(C75/C74/1000,)</f>
        <v>138.66918839607493</v>
      </c>
      <c r="D77" s="98">
        <f>IFERROR(((B77/C77)-1)*100,IF(B77+C77&lt;&gt;0,100,0))</f>
        <v>15.756576083950025</v>
      </c>
      <c r="E77" s="98">
        <f>IFERROR(E75/E74/1000,)</f>
        <v>146.80251160441298</v>
      </c>
      <c r="F77" s="98">
        <f>IFERROR(F75/F74/1000,)</f>
        <v>129.32710192140669</v>
      </c>
      <c r="G77" s="98">
        <f>IFERROR(((E77/F77)-1)*100,IF(E77+F77&lt;&gt;0,100,0))</f>
        <v>13.512565752556839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267</v>
      </c>
      <c r="C80" s="66">
        <v>207</v>
      </c>
      <c r="D80" s="98">
        <f>IFERROR(((B80/C80)-1)*100,IF(B80+C80&lt;&gt;0,100,0))</f>
        <v>28.985507246376805</v>
      </c>
      <c r="E80" s="66">
        <v>6970</v>
      </c>
      <c r="F80" s="66">
        <v>6147</v>
      </c>
      <c r="G80" s="98">
        <f>IFERROR(((E80/F80)-1)*100,IF(E80+F80&lt;&gt;0,100,0))</f>
        <v>13.388644867415</v>
      </c>
    </row>
    <row r="81" spans="1:7" s="16" customFormat="1" ht="12" x14ac:dyDescent="0.2">
      <c r="A81" s="79" t="s">
        <v>54</v>
      </c>
      <c r="B81" s="67">
        <v>19787889.809999999</v>
      </c>
      <c r="C81" s="66">
        <v>12840075.67</v>
      </c>
      <c r="D81" s="98">
        <f>IFERROR(((B81/C81)-1)*100,IF(B81+C81&lt;&gt;0,100,0))</f>
        <v>54.110383136083186</v>
      </c>
      <c r="E81" s="66">
        <v>536130066.12599999</v>
      </c>
      <c r="F81" s="66">
        <v>435882013.12599999</v>
      </c>
      <c r="G81" s="98">
        <f>IFERROR(((E81/F81)-1)*100,IF(E81+F81&lt;&gt;0,100,0))</f>
        <v>22.998896486013386</v>
      </c>
    </row>
    <row r="82" spans="1:7" s="16" customFormat="1" ht="12" x14ac:dyDescent="0.2">
      <c r="A82" s="79" t="s">
        <v>55</v>
      </c>
      <c r="B82" s="67">
        <v>4084528.17958972</v>
      </c>
      <c r="C82" s="66">
        <v>4871861.1970705604</v>
      </c>
      <c r="D82" s="98">
        <f>IFERROR(((B82/C82)-1)*100,IF(B82+C82&lt;&gt;0,100,0))</f>
        <v>-16.160826132613593</v>
      </c>
      <c r="E82" s="66">
        <v>175095363.997531</v>
      </c>
      <c r="F82" s="66">
        <v>135004325.46684799</v>
      </c>
      <c r="G82" s="98">
        <f>IFERROR(((E82/F82)-1)*100,IF(E82+F82&lt;&gt;0,100,0))</f>
        <v>29.696114100083303</v>
      </c>
    </row>
    <row r="83" spans="1:7" s="32" customFormat="1" x14ac:dyDescent="0.2">
      <c r="A83" s="79" t="s">
        <v>94</v>
      </c>
      <c r="B83" s="98">
        <f>IFERROR(B81/B80/1000,)</f>
        <v>74.111946853932579</v>
      </c>
      <c r="C83" s="98">
        <f>IFERROR(C81/C80/1000,)</f>
        <v>62.029351062801929</v>
      </c>
      <c r="D83" s="98">
        <f>IFERROR(((B83/C83)-1)*100,IF(B83+C83&lt;&gt;0,100,0))</f>
        <v>19.478836363929663</v>
      </c>
      <c r="E83" s="98">
        <f>IFERROR(E81/E80/1000,)</f>
        <v>76.919665154375892</v>
      </c>
      <c r="F83" s="98">
        <f>IFERROR(F81/F80/1000,)</f>
        <v>70.909714190011385</v>
      </c>
      <c r="G83" s="98">
        <f>IFERROR(((E83/F83)-1)*100,IF(E83+F83&lt;&gt;0,100,0))</f>
        <v>8.4754973743937256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9177</v>
      </c>
      <c r="C86" s="64">
        <f>C68+C74+C80</f>
        <v>9068</v>
      </c>
      <c r="D86" s="98">
        <f>IFERROR(((B86/C86)-1)*100,IF(B86+C86&lt;&gt;0,100,0))</f>
        <v>1.202029113365688</v>
      </c>
      <c r="E86" s="64">
        <f>E68+E74+E80</f>
        <v>354937</v>
      </c>
      <c r="F86" s="64">
        <f>F68+F74+F80</f>
        <v>350591</v>
      </c>
      <c r="G86" s="98">
        <f>IFERROR(((E86/F86)-1)*100,IF(E86+F86&lt;&gt;0,100,0))</f>
        <v>1.2396210969477295</v>
      </c>
    </row>
    <row r="87" spans="1:7" s="62" customFormat="1" ht="12" x14ac:dyDescent="0.2">
      <c r="A87" s="79" t="s">
        <v>54</v>
      </c>
      <c r="B87" s="64">
        <f t="shared" ref="B87:C87" si="1">B69+B75+B81</f>
        <v>764166472.30499995</v>
      </c>
      <c r="C87" s="64">
        <f t="shared" si="1"/>
        <v>684100141.14799988</v>
      </c>
      <c r="D87" s="98">
        <f>IFERROR(((B87/C87)-1)*100,IF(B87+C87&lt;&gt;0,100,0))</f>
        <v>11.703890460048649</v>
      </c>
      <c r="E87" s="64">
        <f t="shared" ref="E87:F87" si="2">E69+E75+E81</f>
        <v>27479625209.384003</v>
      </c>
      <c r="F87" s="64">
        <f t="shared" si="2"/>
        <v>22373573302.772999</v>
      </c>
      <c r="G87" s="98">
        <f>IFERROR(((E87/F87)-1)*100,IF(E87+F87&lt;&gt;0,100,0))</f>
        <v>22.821798903164712</v>
      </c>
    </row>
    <row r="88" spans="1:7" s="62" customFormat="1" ht="12" x14ac:dyDescent="0.2">
      <c r="A88" s="79" t="s">
        <v>55</v>
      </c>
      <c r="B88" s="64">
        <f t="shared" ref="B88:C88" si="3">B70+B76+B82</f>
        <v>753792472.0383997</v>
      </c>
      <c r="C88" s="64">
        <f t="shared" si="3"/>
        <v>648289845.35102057</v>
      </c>
      <c r="D88" s="98">
        <f>IFERROR(((B88/C88)-1)*100,IF(B88+C88&lt;&gt;0,100,0))</f>
        <v>16.27399032145167</v>
      </c>
      <c r="E88" s="64">
        <f t="shared" ref="E88:F88" si="4">E70+E76+E82</f>
        <v>26879338022.933983</v>
      </c>
      <c r="F88" s="64">
        <f t="shared" si="4"/>
        <v>22114142946.873226</v>
      </c>
      <c r="G88" s="98">
        <f>IFERROR(((E88/F88)-1)*100,IF(E88+F88&lt;&gt;0,100,0))</f>
        <v>21.548178862317236</v>
      </c>
    </row>
    <row r="89" spans="1:7" s="63" customFormat="1" x14ac:dyDescent="0.2">
      <c r="A89" s="79" t="s">
        <v>95</v>
      </c>
      <c r="B89" s="98">
        <f>IFERROR((B75/B87)*100,IF(B75+B87&lt;&gt;0,100,0))</f>
        <v>73.982162000998457</v>
      </c>
      <c r="C89" s="98">
        <f>IFERROR((C75/C87)*100,IF(C75+C87&lt;&gt;0,100,0))</f>
        <v>68.169037327403487</v>
      </c>
      <c r="D89" s="98">
        <f>IFERROR(((B89/C89)-1)*100,IF(B89+C89&lt;&gt;0,100,0))</f>
        <v>8.5275146921550249</v>
      </c>
      <c r="E89" s="98">
        <f>IFERROR((E75/E87)*100,IF(E75+E87&lt;&gt;0,100,0))</f>
        <v>70.673445206010328</v>
      </c>
      <c r="F89" s="98">
        <f>IFERROR((F75/F87)*100,IF(F75+F87&lt;&gt;0,100,0))</f>
        <v>67.406404566103987</v>
      </c>
      <c r="G89" s="98">
        <f>IFERROR(((E89/F89)-1)*100,IF(E89+F89&lt;&gt;0,100,0))</f>
        <v>4.8467807487082792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2019</v>
      </c>
      <c r="F94" s="125">
        <v>2018</v>
      </c>
      <c r="G94" s="50" t="s">
        <v>13</v>
      </c>
    </row>
    <row r="95" spans="1:7" s="16" customFormat="1" ht="13.5" x14ac:dyDescent="0.2">
      <c r="A95" s="79" t="s">
        <v>87</v>
      </c>
      <c r="B95" s="66">
        <v>16529170.278999999</v>
      </c>
      <c r="C95" s="129">
        <v>25880450.853999998</v>
      </c>
      <c r="D95" s="65">
        <f>B95-C95</f>
        <v>-9351280.5749999993</v>
      </c>
      <c r="E95" s="129">
        <v>950493198.16900003</v>
      </c>
      <c r="F95" s="129">
        <v>855297678.15699995</v>
      </c>
      <c r="G95" s="80">
        <f>E95-F95</f>
        <v>95195520.012000084</v>
      </c>
    </row>
    <row r="96" spans="1:7" s="16" customFormat="1" ht="13.5" x14ac:dyDescent="0.2">
      <c r="A96" s="79" t="s">
        <v>88</v>
      </c>
      <c r="B96" s="66">
        <v>20819246.252999999</v>
      </c>
      <c r="C96" s="129">
        <v>27317000.613000002</v>
      </c>
      <c r="D96" s="65">
        <f>B96-C96</f>
        <v>-6497754.3600000031</v>
      </c>
      <c r="E96" s="129">
        <v>957047761.66299999</v>
      </c>
      <c r="F96" s="129">
        <v>906593909.14400005</v>
      </c>
      <c r="G96" s="80">
        <f>E96-F96</f>
        <v>50453852.518999934</v>
      </c>
    </row>
    <row r="97" spans="1:7" s="28" customFormat="1" ht="12" x14ac:dyDescent="0.2">
      <c r="A97" s="81" t="s">
        <v>16</v>
      </c>
      <c r="B97" s="65">
        <f>B95-B96</f>
        <v>-4290075.9739999995</v>
      </c>
      <c r="C97" s="65">
        <f>C95-C96</f>
        <v>-1436549.7590000033</v>
      </c>
      <c r="D97" s="82"/>
      <c r="E97" s="65">
        <f>E95-E96</f>
        <v>-6554563.493999958</v>
      </c>
      <c r="F97" s="82">
        <f>F95-F96</f>
        <v>-51296230.987000108</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687.77672072795303</v>
      </c>
      <c r="C104" s="130">
        <v>611.32373091398802</v>
      </c>
      <c r="D104" s="98">
        <f>IFERROR(((B104/C104)-1)*100,IF(B104+C104&lt;&gt;0,100,0))</f>
        <v>12.506138065286688</v>
      </c>
      <c r="E104" s="84"/>
      <c r="F104" s="131">
        <v>690.30499909705395</v>
      </c>
      <c r="G104" s="131">
        <v>687.08558252247303</v>
      </c>
    </row>
    <row r="105" spans="1:7" s="16" customFormat="1" ht="12" x14ac:dyDescent="0.2">
      <c r="A105" s="79" t="s">
        <v>50</v>
      </c>
      <c r="B105" s="131">
        <v>680.80548964742195</v>
      </c>
      <c r="C105" s="130">
        <v>605.84501745687703</v>
      </c>
      <c r="D105" s="98">
        <f>IFERROR(((B105/C105)-1)*100,IF(B105+C105&lt;&gt;0,100,0))</f>
        <v>12.372879206831211</v>
      </c>
      <c r="E105" s="84"/>
      <c r="F105" s="131">
        <v>683.38508035950304</v>
      </c>
      <c r="G105" s="131">
        <v>680.091916097884</v>
      </c>
    </row>
    <row r="106" spans="1:7" s="16" customFormat="1" ht="12" x14ac:dyDescent="0.2">
      <c r="A106" s="79" t="s">
        <v>51</v>
      </c>
      <c r="B106" s="131">
        <v>714.87206306899498</v>
      </c>
      <c r="C106" s="130">
        <v>633.24822159929204</v>
      </c>
      <c r="D106" s="98">
        <f>IFERROR(((B106/C106)-1)*100,IF(B106+C106&lt;&gt;0,100,0))</f>
        <v>12.889707177314902</v>
      </c>
      <c r="E106" s="84"/>
      <c r="F106" s="131">
        <v>717.16583664092695</v>
      </c>
      <c r="G106" s="131">
        <v>714.28154363949795</v>
      </c>
    </row>
    <row r="107" spans="1:7" s="28" customFormat="1" ht="12" x14ac:dyDescent="0.2">
      <c r="A107" s="81" t="s">
        <v>52</v>
      </c>
      <c r="B107" s="85"/>
      <c r="C107" s="84"/>
      <c r="D107" s="86"/>
      <c r="E107" s="84"/>
      <c r="F107" s="71"/>
      <c r="G107" s="71"/>
    </row>
    <row r="108" spans="1:7" s="16" customFormat="1" ht="12" x14ac:dyDescent="0.2">
      <c r="A108" s="79" t="s">
        <v>56</v>
      </c>
      <c r="B108" s="131">
        <v>519.92776643551701</v>
      </c>
      <c r="C108" s="130">
        <v>470.74653103689201</v>
      </c>
      <c r="D108" s="98">
        <f>IFERROR(((B108/C108)-1)*100,IF(B108+C108&lt;&gt;0,100,0))</f>
        <v>10.447498208918438</v>
      </c>
      <c r="E108" s="84"/>
      <c r="F108" s="131">
        <v>519.92776643551701</v>
      </c>
      <c r="G108" s="131">
        <v>519.55614549115603</v>
      </c>
    </row>
    <row r="109" spans="1:7" s="16" customFormat="1" ht="12" x14ac:dyDescent="0.2">
      <c r="A109" s="79" t="s">
        <v>57</v>
      </c>
      <c r="B109" s="131">
        <v>659.43871420945504</v>
      </c>
      <c r="C109" s="130">
        <v>584.58758506730396</v>
      </c>
      <c r="D109" s="98">
        <f>IFERROR(((B109/C109)-1)*100,IF(B109+C109&lt;&gt;0,100,0))</f>
        <v>12.804091474767354</v>
      </c>
      <c r="E109" s="84"/>
      <c r="F109" s="131">
        <v>660.78809857939802</v>
      </c>
      <c r="G109" s="131">
        <v>659.43871420945504</v>
      </c>
    </row>
    <row r="110" spans="1:7" s="16" customFormat="1" ht="12" x14ac:dyDescent="0.2">
      <c r="A110" s="79" t="s">
        <v>59</v>
      </c>
      <c r="B110" s="131">
        <v>766.88288396536905</v>
      </c>
      <c r="C110" s="130">
        <v>676.02014780131105</v>
      </c>
      <c r="D110" s="98">
        <f>IFERROR(((B110/C110)-1)*100,IF(B110+C110&lt;&gt;0,100,0))</f>
        <v>13.44083256387847</v>
      </c>
      <c r="E110" s="84"/>
      <c r="F110" s="131">
        <v>769.47715684367802</v>
      </c>
      <c r="G110" s="131">
        <v>766.88288396536905</v>
      </c>
    </row>
    <row r="111" spans="1:7" s="16" customFormat="1" ht="12" x14ac:dyDescent="0.2">
      <c r="A111" s="79" t="s">
        <v>58</v>
      </c>
      <c r="B111" s="131">
        <v>744.88496328846099</v>
      </c>
      <c r="C111" s="130">
        <v>665.68687246777699</v>
      </c>
      <c r="D111" s="98">
        <f>IFERROR(((B111/C111)-1)*100,IF(B111+C111&lt;&gt;0,100,0))</f>
        <v>11.897198832701573</v>
      </c>
      <c r="E111" s="84"/>
      <c r="F111" s="131">
        <v>748.19930719084596</v>
      </c>
      <c r="G111" s="131">
        <v>743.289409321535</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2019</v>
      </c>
      <c r="F117" s="125">
        <v>2018</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0</v>
      </c>
      <c r="F119" s="66">
        <v>3</v>
      </c>
      <c r="G119" s="98">
        <f>IFERROR(((E119/F119)-1)*100,IF(E119+F119&lt;&gt;0,100,0))</f>
        <v>-100</v>
      </c>
    </row>
    <row r="120" spans="1:7" s="16" customFormat="1" ht="12" x14ac:dyDescent="0.2">
      <c r="A120" s="79" t="s">
        <v>72</v>
      </c>
      <c r="B120" s="67">
        <v>107</v>
      </c>
      <c r="C120" s="66">
        <v>85</v>
      </c>
      <c r="D120" s="98">
        <f>IFERROR(((B120/C120)-1)*100,IF(B120+C120&lt;&gt;0,100,0))</f>
        <v>25.882352941176467</v>
      </c>
      <c r="E120" s="66">
        <v>8917</v>
      </c>
      <c r="F120" s="66">
        <v>9145</v>
      </c>
      <c r="G120" s="98">
        <f>IFERROR(((E120/F120)-1)*100,IF(E120+F120&lt;&gt;0,100,0))</f>
        <v>-2.4931656642974254</v>
      </c>
    </row>
    <row r="121" spans="1:7" s="16" customFormat="1" ht="12" x14ac:dyDescent="0.2">
      <c r="A121" s="79" t="s">
        <v>74</v>
      </c>
      <c r="B121" s="67">
        <v>9</v>
      </c>
      <c r="C121" s="66">
        <v>2</v>
      </c>
      <c r="D121" s="98">
        <f>IFERROR(((B121/C121)-1)*100,IF(B121+C121&lt;&gt;0,100,0))</f>
        <v>350</v>
      </c>
      <c r="E121" s="66">
        <v>326</v>
      </c>
      <c r="F121" s="66">
        <v>362</v>
      </c>
      <c r="G121" s="98">
        <f>IFERROR(((E121/F121)-1)*100,IF(E121+F121&lt;&gt;0,100,0))</f>
        <v>-9.9447513812154664</v>
      </c>
    </row>
    <row r="122" spans="1:7" s="28" customFormat="1" ht="12" x14ac:dyDescent="0.2">
      <c r="A122" s="81" t="s">
        <v>34</v>
      </c>
      <c r="B122" s="82">
        <f>SUM(B119:B121)</f>
        <v>116</v>
      </c>
      <c r="C122" s="82">
        <f>SUM(C119:C121)</f>
        <v>87</v>
      </c>
      <c r="D122" s="98">
        <f>IFERROR(((B122/C122)-1)*100,IF(B122+C122&lt;&gt;0,100,0))</f>
        <v>33.333333333333329</v>
      </c>
      <c r="E122" s="82">
        <f>SUM(E119:E121)</f>
        <v>9243</v>
      </c>
      <c r="F122" s="82">
        <f>SUM(F119:F121)</f>
        <v>9510</v>
      </c>
      <c r="G122" s="98">
        <f>IFERROR(((E122/F122)-1)*100,IF(E122+F122&lt;&gt;0,100,0))</f>
        <v>-2.8075709779179836</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11</v>
      </c>
      <c r="C125" s="66">
        <v>4</v>
      </c>
      <c r="D125" s="98">
        <f>IFERROR(((B125/C125)-1)*100,IF(B125+C125&lt;&gt;0,100,0))</f>
        <v>175</v>
      </c>
      <c r="E125" s="66">
        <v>1180</v>
      </c>
      <c r="F125" s="66">
        <v>563</v>
      </c>
      <c r="G125" s="98">
        <f>IFERROR(((E125/F125)-1)*100,IF(E125+F125&lt;&gt;0,100,0))</f>
        <v>109.59147424511544</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11</v>
      </c>
      <c r="C127" s="82">
        <f>SUM(C125:C126)</f>
        <v>4</v>
      </c>
      <c r="D127" s="98">
        <f>IFERROR(((B127/C127)-1)*100,IF(B127+C127&lt;&gt;0,100,0))</f>
        <v>175</v>
      </c>
      <c r="E127" s="82">
        <f>SUM(E125:E126)</f>
        <v>1180</v>
      </c>
      <c r="F127" s="82">
        <f>SUM(F125:F126)</f>
        <v>563</v>
      </c>
      <c r="G127" s="98">
        <f>IFERROR(((E127/F127)-1)*100,IF(E127+F127&lt;&gt;0,100,0))</f>
        <v>109.59147424511544</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0</v>
      </c>
      <c r="F130" s="66">
        <v>37500</v>
      </c>
      <c r="G130" s="98">
        <f>IFERROR(((E130/F130)-1)*100,IF(E130+F130&lt;&gt;0,100,0))</f>
        <v>-100</v>
      </c>
    </row>
    <row r="131" spans="1:7" s="16" customFormat="1" ht="12" x14ac:dyDescent="0.2">
      <c r="A131" s="79" t="s">
        <v>72</v>
      </c>
      <c r="B131" s="67">
        <v>37582</v>
      </c>
      <c r="C131" s="66">
        <v>13911</v>
      </c>
      <c r="D131" s="98">
        <f>IFERROR(((B131/C131)-1)*100,IF(B131+C131&lt;&gt;0,100,0))</f>
        <v>170.16030479476672</v>
      </c>
      <c r="E131" s="66">
        <v>7782921</v>
      </c>
      <c r="F131" s="66">
        <v>9021952</v>
      </c>
      <c r="G131" s="98">
        <f>IFERROR(((E131/F131)-1)*100,IF(E131+F131&lt;&gt;0,100,0))</f>
        <v>-13.733513545627375</v>
      </c>
    </row>
    <row r="132" spans="1:7" s="16" customFormat="1" ht="12" x14ac:dyDescent="0.2">
      <c r="A132" s="79" t="s">
        <v>74</v>
      </c>
      <c r="B132" s="67">
        <v>194</v>
      </c>
      <c r="C132" s="66">
        <v>2</v>
      </c>
      <c r="D132" s="98">
        <f>IFERROR(((B132/C132)-1)*100,IF(B132+C132&lt;&gt;0,100,0))</f>
        <v>9600</v>
      </c>
      <c r="E132" s="66">
        <v>15993</v>
      </c>
      <c r="F132" s="66">
        <v>22688</v>
      </c>
      <c r="G132" s="98">
        <f>IFERROR(((E132/F132)-1)*100,IF(E132+F132&lt;&gt;0,100,0))</f>
        <v>-29.508991537376584</v>
      </c>
    </row>
    <row r="133" spans="1:7" s="16" customFormat="1" ht="12" x14ac:dyDescent="0.2">
      <c r="A133" s="81" t="s">
        <v>34</v>
      </c>
      <c r="B133" s="82">
        <f>SUM(B130:B132)</f>
        <v>37776</v>
      </c>
      <c r="C133" s="82">
        <f>SUM(C130:C132)</f>
        <v>13913</v>
      </c>
      <c r="D133" s="98">
        <f>IFERROR(((B133/C133)-1)*100,IF(B133+C133&lt;&gt;0,100,0))</f>
        <v>171.51584848702649</v>
      </c>
      <c r="E133" s="82">
        <f>SUM(E130:E132)</f>
        <v>7798914</v>
      </c>
      <c r="F133" s="82">
        <f>SUM(F130:F132)</f>
        <v>9082140</v>
      </c>
      <c r="G133" s="98">
        <f>IFERROR(((E133/F133)-1)*100,IF(E133+F133&lt;&gt;0,100,0))</f>
        <v>-14.129114944275244</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6519</v>
      </c>
      <c r="C136" s="66">
        <v>202</v>
      </c>
      <c r="D136" s="98">
        <f>IFERROR(((B136/C136)-1)*100,)</f>
        <v>3127.2277227722775</v>
      </c>
      <c r="E136" s="66">
        <v>727889</v>
      </c>
      <c r="F136" s="66">
        <v>269881</v>
      </c>
      <c r="G136" s="98">
        <f>IFERROR(((E136/F136)-1)*100,)</f>
        <v>169.70738955317341</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6519</v>
      </c>
      <c r="C138" s="82">
        <f>SUM(C136:C137)</f>
        <v>202</v>
      </c>
      <c r="D138" s="98">
        <f>IFERROR(((B138/C138)-1)*100,)</f>
        <v>3127.2277227722775</v>
      </c>
      <c r="E138" s="82">
        <f>SUM(E136:E137)</f>
        <v>727889</v>
      </c>
      <c r="F138" s="82">
        <f>SUM(F136:F137)</f>
        <v>269881</v>
      </c>
      <c r="G138" s="98">
        <f>IFERROR(((E138/F138)-1)*100,)</f>
        <v>169.70738955317341</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0</v>
      </c>
      <c r="F141" s="66">
        <v>872918.75</v>
      </c>
      <c r="G141" s="98">
        <f>IFERROR(((E141/F141)-1)*100,IF(E141+F141&lt;&gt;0,100,0))</f>
        <v>-100</v>
      </c>
    </row>
    <row r="142" spans="1:7" s="32" customFormat="1" x14ac:dyDescent="0.2">
      <c r="A142" s="79" t="s">
        <v>72</v>
      </c>
      <c r="B142" s="67">
        <v>3709859.5878300001</v>
      </c>
      <c r="C142" s="66">
        <v>1327437.76186</v>
      </c>
      <c r="D142" s="98">
        <f>IFERROR(((B142/C142)-1)*100,IF(B142+C142&lt;&gt;0,100,0))</f>
        <v>179.47521868232536</v>
      </c>
      <c r="E142" s="66">
        <v>772621254.38044</v>
      </c>
      <c r="F142" s="66">
        <v>905716939.52670002</v>
      </c>
      <c r="G142" s="98">
        <f>IFERROR(((E142/F142)-1)*100,IF(E142+F142&lt;&gt;0,100,0))</f>
        <v>-14.695064135138269</v>
      </c>
    </row>
    <row r="143" spans="1:7" s="32" customFormat="1" x14ac:dyDescent="0.2">
      <c r="A143" s="79" t="s">
        <v>74</v>
      </c>
      <c r="B143" s="67">
        <v>643531.19999999995</v>
      </c>
      <c r="C143" s="66">
        <v>12323.7</v>
      </c>
      <c r="D143" s="98">
        <f>IFERROR(((B143/C143)-1)*100,IF(B143+C143&lt;&gt;0,100,0))</f>
        <v>5121.8992672655122</v>
      </c>
      <c r="E143" s="66">
        <v>86289998.879999995</v>
      </c>
      <c r="F143" s="66">
        <v>101874837.41</v>
      </c>
      <c r="G143" s="98">
        <f>IFERROR(((E143/F143)-1)*100,IF(E143+F143&lt;&gt;0,100,0))</f>
        <v>-15.298025426316119</v>
      </c>
    </row>
    <row r="144" spans="1:7" s="16" customFormat="1" ht="12" x14ac:dyDescent="0.2">
      <c r="A144" s="81" t="s">
        <v>34</v>
      </c>
      <c r="B144" s="82">
        <f>SUM(B141:B143)</f>
        <v>4353390.7878299998</v>
      </c>
      <c r="C144" s="82">
        <f>SUM(C141:C143)</f>
        <v>1339761.4618599999</v>
      </c>
      <c r="D144" s="98">
        <f>IFERROR(((B144/C144)-1)*100,IF(B144+C144&lt;&gt;0,100,0))</f>
        <v>224.93775285834525</v>
      </c>
      <c r="E144" s="82">
        <f>SUM(E141:E143)</f>
        <v>858911253.26043999</v>
      </c>
      <c r="F144" s="82">
        <f>SUM(F141:F143)</f>
        <v>1008464695.6867</v>
      </c>
      <c r="G144" s="98">
        <f>IFERROR(((E144/F144)-1)*100,IF(E144+F144&lt;&gt;0,100,0))</f>
        <v>-14.829814376835838</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11605.176890000001</v>
      </c>
      <c r="C147" s="66">
        <v>319.96499999999997</v>
      </c>
      <c r="D147" s="98">
        <f>IFERROR(((B147/C147)-1)*100,IF(B147+C147&lt;&gt;0,100,0))</f>
        <v>3527.0144828340603</v>
      </c>
      <c r="E147" s="66">
        <v>954699.28822999995</v>
      </c>
      <c r="F147" s="66">
        <v>379591.86398999998</v>
      </c>
      <c r="G147" s="98">
        <f>IFERROR(((E147/F147)-1)*100,IF(E147+F147&lt;&gt;0,100,0))</f>
        <v>151.50678367941802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11605.176890000001</v>
      </c>
      <c r="C149" s="82">
        <f>SUM(C147:C148)</f>
        <v>319.96499999999997</v>
      </c>
      <c r="D149" s="98">
        <f>IFERROR(((B149/C149)-1)*100,IF(B149+C149&lt;&gt;0,100,0))</f>
        <v>3527.0144828340603</v>
      </c>
      <c r="E149" s="82">
        <f>SUM(E147:E148)</f>
        <v>954699.28822999995</v>
      </c>
      <c r="F149" s="82">
        <f>SUM(F147:F148)</f>
        <v>379591.86398999998</v>
      </c>
      <c r="G149" s="98">
        <f>IFERROR(((E149/F149)-1)*100,IF(E149+F149&lt;&gt;0,100,0))</f>
        <v>151.50678367941802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0</v>
      </c>
      <c r="C152" s="66">
        <v>35000</v>
      </c>
      <c r="D152" s="98">
        <f>IFERROR(((B152/C152)-1)*100,IF(B152+C152&lt;&gt;0,100,0))</f>
        <v>-100</v>
      </c>
      <c r="E152" s="78"/>
      <c r="F152" s="78"/>
      <c r="G152" s="65"/>
    </row>
    <row r="153" spans="1:7" s="16" customFormat="1" ht="12" x14ac:dyDescent="0.2">
      <c r="A153" s="79" t="s">
        <v>72</v>
      </c>
      <c r="B153" s="67">
        <v>874560</v>
      </c>
      <c r="C153" s="66">
        <v>807877</v>
      </c>
      <c r="D153" s="98">
        <f>IFERROR(((B153/C153)-1)*100,IF(B153+C153&lt;&gt;0,100,0))</f>
        <v>8.2541030379624569</v>
      </c>
      <c r="E153" s="78"/>
      <c r="F153" s="78"/>
      <c r="G153" s="65"/>
    </row>
    <row r="154" spans="1:7" s="16" customFormat="1" ht="12" x14ac:dyDescent="0.2">
      <c r="A154" s="79" t="s">
        <v>74</v>
      </c>
      <c r="B154" s="67">
        <v>2608</v>
      </c>
      <c r="C154" s="66">
        <v>2130</v>
      </c>
      <c r="D154" s="98">
        <f>IFERROR(((B154/C154)-1)*100,IF(B154+C154&lt;&gt;0,100,0))</f>
        <v>22.441314553990608</v>
      </c>
      <c r="E154" s="78"/>
      <c r="F154" s="78"/>
      <c r="G154" s="65"/>
    </row>
    <row r="155" spans="1:7" s="28" customFormat="1" ht="12" x14ac:dyDescent="0.2">
      <c r="A155" s="81" t="s">
        <v>34</v>
      </c>
      <c r="B155" s="82">
        <f>SUM(B152:B154)</f>
        <v>877168</v>
      </c>
      <c r="C155" s="82">
        <f>SUM(C152:C154)</f>
        <v>845007</v>
      </c>
      <c r="D155" s="98">
        <f>IFERROR(((B155/C155)-1)*100,IF(B155+C155&lt;&gt;0,100,0))</f>
        <v>3.8060039739315821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207681</v>
      </c>
      <c r="C158" s="66">
        <v>69740</v>
      </c>
      <c r="D158" s="98">
        <f>IFERROR(((B158/C158)-1)*100,IF(B158+C158&lt;&gt;0,100,0))</f>
        <v>197.7932320045885</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207681</v>
      </c>
      <c r="C160" s="82">
        <f>SUM(C158:C159)</f>
        <v>69740</v>
      </c>
      <c r="D160" s="98">
        <f>IFERROR(((B160/C160)-1)*100,IF(B160+C160&lt;&gt;0,100,0))</f>
        <v>197.7932320045885</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2019</v>
      </c>
      <c r="F166" s="125">
        <v>2018</v>
      </c>
      <c r="G166" s="50" t="s">
        <v>7</v>
      </c>
    </row>
    <row r="167" spans="1:7" x14ac:dyDescent="0.2">
      <c r="A167" s="102" t="s">
        <v>33</v>
      </c>
      <c r="B167" s="104"/>
      <c r="C167" s="104"/>
      <c r="D167" s="105"/>
      <c r="E167" s="106"/>
      <c r="F167" s="106"/>
      <c r="G167" s="107"/>
    </row>
    <row r="168" spans="1:7" x14ac:dyDescent="0.2">
      <c r="A168" s="101" t="s">
        <v>31</v>
      </c>
      <c r="B168" s="112">
        <v>7143</v>
      </c>
      <c r="C168" s="113">
        <v>7017</v>
      </c>
      <c r="D168" s="111">
        <f>IFERROR(((B168/C168)-1)*100,IF(B168+C168&lt;&gt;0,100,0))</f>
        <v>1.7956391620350676</v>
      </c>
      <c r="E168" s="113">
        <v>304066</v>
      </c>
      <c r="F168" s="113">
        <v>288111</v>
      </c>
      <c r="G168" s="111">
        <f>IFERROR(((E168/F168)-1)*100,IF(E168+F168&lt;&gt;0,100,0))</f>
        <v>5.5377961966047717</v>
      </c>
    </row>
    <row r="169" spans="1:7" x14ac:dyDescent="0.2">
      <c r="A169" s="101" t="s">
        <v>32</v>
      </c>
      <c r="B169" s="112">
        <v>52623</v>
      </c>
      <c r="C169" s="113">
        <v>58948</v>
      </c>
      <c r="D169" s="111">
        <f t="shared" ref="D169:D171" si="5">IFERROR(((B169/C169)-1)*100,IF(B169+C169&lt;&gt;0,100,0))</f>
        <v>-10.729795752188364</v>
      </c>
      <c r="E169" s="113">
        <v>2334419</v>
      </c>
      <c r="F169" s="113">
        <v>2204099</v>
      </c>
      <c r="G169" s="111">
        <f>IFERROR(((E169/F169)-1)*100,IF(E169+F169&lt;&gt;0,100,0))</f>
        <v>5.9126200774103133</v>
      </c>
    </row>
    <row r="170" spans="1:7" x14ac:dyDescent="0.2">
      <c r="A170" s="101" t="s">
        <v>92</v>
      </c>
      <c r="B170" s="112">
        <v>13587533</v>
      </c>
      <c r="C170" s="113">
        <v>12852811</v>
      </c>
      <c r="D170" s="111">
        <f t="shared" si="5"/>
        <v>5.7164304368904295</v>
      </c>
      <c r="E170" s="113">
        <v>582475876</v>
      </c>
      <c r="F170" s="113">
        <v>465718054</v>
      </c>
      <c r="G170" s="111">
        <f>IFERROR(((E170/F170)-1)*100,IF(E170+F170&lt;&gt;0,100,0))</f>
        <v>25.070495119779057</v>
      </c>
    </row>
    <row r="171" spans="1:7" x14ac:dyDescent="0.2">
      <c r="A171" s="101" t="s">
        <v>93</v>
      </c>
      <c r="B171" s="112">
        <v>136527</v>
      </c>
      <c r="C171" s="113">
        <v>154009</v>
      </c>
      <c r="D171" s="111">
        <f t="shared" si="5"/>
        <v>-11.351284665181904</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313</v>
      </c>
      <c r="C174" s="113">
        <v>555</v>
      </c>
      <c r="D174" s="111">
        <f t="shared" ref="D174:D177" si="6">IFERROR(((B174/C174)-1)*100,IF(B174+C174&lt;&gt;0,100,0))</f>
        <v>-43.603603603603602</v>
      </c>
      <c r="E174" s="113">
        <v>21806</v>
      </c>
      <c r="F174" s="113">
        <v>21606</v>
      </c>
      <c r="G174" s="111">
        <f t="shared" ref="G174" si="7">IFERROR(((E174/F174)-1)*100,IF(E174+F174&lt;&gt;0,100,0))</f>
        <v>0.92566879570490368</v>
      </c>
    </row>
    <row r="175" spans="1:7" x14ac:dyDescent="0.2">
      <c r="A175" s="101" t="s">
        <v>32</v>
      </c>
      <c r="B175" s="112">
        <v>6843</v>
      </c>
      <c r="C175" s="113">
        <v>5757</v>
      </c>
      <c r="D175" s="111">
        <f t="shared" si="6"/>
        <v>18.863991662324132</v>
      </c>
      <c r="E175" s="113">
        <v>242620</v>
      </c>
      <c r="F175" s="113">
        <v>230107</v>
      </c>
      <c r="G175" s="111">
        <f t="shared" ref="G175" si="8">IFERROR(((E175/F175)-1)*100,IF(E175+F175&lt;&gt;0,100,0))</f>
        <v>5.437904974642227</v>
      </c>
    </row>
    <row r="176" spans="1:7" x14ac:dyDescent="0.2">
      <c r="A176" s="101" t="s">
        <v>92</v>
      </c>
      <c r="B176" s="112">
        <v>51322</v>
      </c>
      <c r="C176" s="113">
        <v>62579</v>
      </c>
      <c r="D176" s="111">
        <f t="shared" si="6"/>
        <v>-17.988462583294719</v>
      </c>
      <c r="E176" s="113">
        <v>4081693</v>
      </c>
      <c r="F176" s="113">
        <v>1961465</v>
      </c>
      <c r="G176" s="111">
        <f t="shared" ref="G176" si="9">IFERROR(((E176/F176)-1)*100,IF(E176+F176&lt;&gt;0,100,0))</f>
        <v>108.0941031320977</v>
      </c>
    </row>
    <row r="177" spans="1:7" x14ac:dyDescent="0.2">
      <c r="A177" s="101" t="s">
        <v>93</v>
      </c>
      <c r="B177" s="112">
        <v>49249</v>
      </c>
      <c r="C177" s="113">
        <v>66845</v>
      </c>
      <c r="D177" s="111">
        <f t="shared" si="6"/>
        <v>-26.323584411698707</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2019-09-23T06:00:00+00:00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0263B7F6-FD33-47A5-937B-F78D6D5EBCDC}"/>
</file>

<file path=customXml/itemProps2.xml><?xml version="1.0" encoding="utf-8"?>
<ds:datastoreItem xmlns:ds="http://schemas.openxmlformats.org/officeDocument/2006/customXml" ds:itemID="{C5B2B717-03A5-4254-93F8-29AFC50BC8D2}"/>
</file>

<file path=customXml/itemProps3.xml><?xml version="1.0" encoding="utf-8"?>
<ds:datastoreItem xmlns:ds="http://schemas.openxmlformats.org/officeDocument/2006/customXml" ds:itemID="{01B624FA-C557-49A1-A959-F4D3E62B2D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2019-09-23T06:31:31Z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