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3570" yWindow="-135" windowWidth="20250" windowHeight="11055"/>
  </bookViews>
  <sheets>
    <sheet name="Sheet1" sheetId="1" r:id="rId1"/>
  </sheets>
  <definedNames>
    <definedName name="_xlnm.Print_Area" localSheetId="0">Sheet1!$A$1:$G$189</definedName>
  </definedNames>
  <calcPr calcId="144525"/>
</workbook>
</file>

<file path=xl/calcChain.xml><?xml version="1.0" encoding="utf-8"?>
<calcChain xmlns="http://schemas.openxmlformats.org/spreadsheetml/2006/main">
  <c r="G174" i="1" l="1"/>
  <c r="G175" i="1"/>
  <c r="G176" i="1"/>
  <c r="D177" i="1"/>
  <c r="D176" i="1"/>
  <c r="D175" i="1"/>
  <c r="D174" i="1"/>
  <c r="G170" i="1"/>
  <c r="G169" i="1"/>
  <c r="G168" i="1"/>
  <c r="D169" i="1"/>
  <c r="D170" i="1"/>
  <c r="D171" i="1"/>
  <c r="D168" i="1"/>
  <c r="F127" i="1" l="1"/>
  <c r="E127" i="1"/>
  <c r="C127" i="1"/>
  <c r="B127" i="1"/>
  <c r="B138" i="1"/>
  <c r="C138" i="1"/>
  <c r="E138" i="1"/>
  <c r="F138" i="1"/>
  <c r="E149" i="1"/>
  <c r="F149" i="1"/>
  <c r="G149" i="1" s="1"/>
  <c r="C149" i="1"/>
  <c r="B149" i="1"/>
  <c r="C160" i="1"/>
  <c r="B160"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88" i="1" l="1"/>
  <c r="G71" i="1"/>
  <c r="D77" i="1"/>
  <c r="G77" i="1"/>
  <c r="G138" i="1"/>
  <c r="D88" i="1"/>
  <c r="G122" i="1"/>
  <c r="G133" i="1"/>
  <c r="G87" i="1"/>
  <c r="G86" i="1"/>
  <c r="G83" i="1"/>
  <c r="G144" i="1"/>
  <c r="D83" i="1"/>
  <c r="D71" i="1"/>
  <c r="D86" i="1"/>
  <c r="E89" i="1"/>
  <c r="G89" i="1" s="1"/>
  <c r="G127" i="1"/>
  <c r="D87" i="1"/>
  <c r="D89" i="1"/>
  <c r="D160" i="1"/>
  <c r="D122" i="1"/>
  <c r="D149" i="1"/>
  <c r="D155" i="1"/>
  <c r="D127" i="1"/>
  <c r="D133" i="1"/>
  <c r="D144" i="1"/>
  <c r="D138"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<sst xmlns="http://schemas.openxmlformats.org/spreadsheetml/2006/main" count="265" uniqueCount="100">
  <si>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</si>
  <si>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</si>
  <si>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</si>
  <si>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</si>
  <si>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</si>
  <si>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</si>
  <si>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</si>
  <si>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</si>
  <si>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</si>
  <si>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</si>
  <si>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</si>
  <si>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</si>
  <si>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</si>
  <si>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</si>
  <si>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</si>
  <si>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</si>
  <si>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</si>
  <si>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</si>
  <si>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</si>
  <si>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</si>
  <si>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</si>
  <si>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</si>
  <si>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</si>
  <si>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</si>
  <si>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</si>
  <si>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</si>
  <si>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</si>
  <si>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</si>
  <si>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</si>
  <si>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</si>
  <si>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</si>
  <si>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</si>
  <si>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</si>
  <si>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</si>
  <si>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</si>
  <si>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</si>
  <si>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</si>
  <si>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</si>
  <si>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</si>
  <si>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</si>
  <si>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</si>
  <si>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</si>
  <si>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</si>
  <si>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</si>
  <si>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</si>
  <si>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</si>
  <si>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</si>
  <si>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</si>
  <si>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</si>
  <si>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</si>
  <si>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</si>
  <si>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</si>
  <si>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</si>
  <si>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</si>
  <si>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</si>
  <si>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</si>
  <si>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</si>
  <si>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</si>
  <si>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</si>
  <si>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</si>
  <si>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</si>
  <si>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</si>
  <si>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</si>
  <si>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</si>
  <si>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</si>
  <si>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</si>
  <si>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</si>
  <si>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</si>
  <si>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</si>
  <si>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</si>
  <si>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</si>
  <si>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</si>
  <si>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</si>
  <si>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</si>
  <si>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</si>
  <si>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</si>
  <si>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</si>
  <si>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</si>
  <si>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</si>
  <si>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</si>
  <si>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</si>
  <si>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</si>
  <si>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</si>
  <si>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</si>
  <si>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</si>
  <si>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</si>
  <si>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</si>
  <si>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</si>
  <si>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</si>
  <si>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</si>
  <si>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</si>
  <si>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</si>
  <si>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</si>
  <si>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</si>
  <si>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</si>
  <si>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</si>
  <si>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</si>
  <si>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27 September 2019</t>
  </si>
  <si>
    <t>27.09.2019</t>
  </si>
  <si>
    <t>28.09.2018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</si>
</sst>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2">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xf numFmtId="171" fontId="13" fillId="3" borderId="0" xfId="4" applyNumberFormat="1" applyFont="1" applyFill="1" applyBorder="1" applyAlignment="1"/>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89"/>
  <sheetViews>
    <sheetView tabSelected="1" zoomScaleNormal="100" zoomScalePageLayoutView="70" workbookViewId="0">
      <selection activeCell="C169" sqref="C169"/>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4" t="s">
        <v>96</v>
      </c>
      <c r="B2" s="114"/>
      <c r="C2" s="114"/>
      <c r="D2" s="114"/>
      <c r="E2" s="114"/>
      <c r="F2" s="114"/>
      <c r="G2" s="114"/>
    </row>
    <row r="3" spans="1:7" ht="15" x14ac:dyDescent="0.2">
      <c r="A3" s="115" t="s">
        <v>97</v>
      </c>
      <c r="B3" s="115"/>
      <c r="C3" s="115"/>
      <c r="D3" s="115"/>
      <c r="E3" s="115"/>
      <c r="F3" s="115"/>
      <c r="G3" s="115"/>
    </row>
    <row r="4" spans="1:7" x14ac:dyDescent="0.2">
      <c r="B4" s="20"/>
      <c r="C4" s="20"/>
      <c r="D4" s="20"/>
      <c r="E4" s="20"/>
      <c r="G4" s="19"/>
    </row>
    <row r="5" spans="1:7" x14ac:dyDescent="0.2">
      <c r="A5" s="20"/>
      <c r="B5" s="18"/>
      <c r="C5" s="18"/>
      <c r="D5" s="18"/>
      <c r="E5" s="20"/>
      <c r="F5" s="20"/>
      <c r="G5" s="20"/>
    </row>
    <row r="6" spans="1:7" ht="15.75" x14ac:dyDescent="0.25">
      <c r="A6" s="116" t="s">
        <v>69</v>
      </c>
      <c r="B6" s="116"/>
      <c r="C6" s="116"/>
      <c r="D6" s="116"/>
      <c r="E6" s="116"/>
      <c r="F6" s="116"/>
      <c r="G6" s="116"/>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98</v>
      </c>
      <c r="C10" s="45" t="s">
        <v>99</v>
      </c>
      <c r="D10" s="29" t="s">
        <v>0</v>
      </c>
      <c r="E10" s="125">
        <v>2019</v>
      </c>
      <c r="F10" s="125">
        <v>2018</v>
      </c>
      <c r="G10" s="29" t="s">
        <v>7</v>
      </c>
    </row>
    <row r="11" spans="1:7" s="16" customFormat="1" ht="12" x14ac:dyDescent="0.2">
      <c r="A11" s="64" t="s">
        <v>8</v>
      </c>
      <c r="B11" s="67">
        <v>1428815</v>
      </c>
      <c r="C11" s="67">
        <v>1314151</v>
      </c>
      <c r="D11" s="98">
        <f>IFERROR(((B11/C11)-1)*100,IF(B11+C11&lt;&gt;0,100,0))</f>
        <v>8.7253291288444057</v>
      </c>
      <c r="E11" s="67">
        <v>55142468</v>
      </c>
      <c r="F11" s="67">
        <v>50301597</v>
      </c>
      <c r="G11" s="98">
        <f>IFERROR(((E11/F11)-1)*100,IF(E11+F11&lt;&gt;0,100,0))</f>
        <v>9.6236924644758304</v>
      </c>
    </row>
    <row r="12" spans="1:7" s="16" customFormat="1" ht="12" x14ac:dyDescent="0.2">
      <c r="A12" s="64" t="s">
        <v>9</v>
      </c>
      <c r="B12" s="67">
        <v>1340703.5020000001</v>
      </c>
      <c r="C12" s="67">
        <v>3174662.1749999998</v>
      </c>
      <c r="D12" s="98">
        <f>IFERROR(((B12/C12)-1)*100,IF(B12+C12&lt;&gt;0,100,0))</f>
        <v>-57.768624562391423</v>
      </c>
      <c r="E12" s="67">
        <v>58425283.571000002</v>
      </c>
      <c r="F12" s="67">
        <v>67862864.628999993</v>
      </c>
      <c r="G12" s="98">
        <f>IFERROR(((E12/F12)-1)*100,IF(E12+F12&lt;&gt;0,100,0))</f>
        <v>-13.906841554058136</v>
      </c>
    </row>
    <row r="13" spans="1:7" s="16" customFormat="1" ht="12" x14ac:dyDescent="0.2">
      <c r="A13" s="64" t="s">
        <v>10</v>
      </c>
      <c r="B13" s="67">
        <v>78296806.371952504</v>
      </c>
      <c r="C13" s="67">
        <v>86427854.219588593</v>
      </c>
      <c r="D13" s="98">
        <f>IFERROR(((B13/C13)-1)*100,IF(B13+C13&lt;&gt;0,100,0))</f>
        <v>-9.4079020254019152</v>
      </c>
      <c r="E13" s="67">
        <v>3784196267.4243102</v>
      </c>
      <c r="F13" s="67">
        <v>4252667565.19872</v>
      </c>
      <c r="G13" s="98">
        <f>IFERROR(((E13/F13)-1)*100,IF(E13+F13&lt;&gt;0,100,0))</f>
        <v>-11.015939774086691</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368</v>
      </c>
      <c r="C16" s="67">
        <v>585</v>
      </c>
      <c r="D16" s="98">
        <f>IFERROR(((B16/C16)-1)*100,IF(B16+C16&lt;&gt;0,100,0))</f>
        <v>-37.094017094017097</v>
      </c>
      <c r="E16" s="67">
        <v>24147</v>
      </c>
      <c r="F16" s="67">
        <v>49730</v>
      </c>
      <c r="G16" s="98">
        <f>IFERROR(((E16/F16)-1)*100,IF(E16+F16&lt;&gt;0,100,0))</f>
        <v>-51.443796501105979</v>
      </c>
    </row>
    <row r="17" spans="1:7" s="16" customFormat="1" ht="12" x14ac:dyDescent="0.2">
      <c r="A17" s="64" t="s">
        <v>9</v>
      </c>
      <c r="B17" s="67">
        <v>208899.52100000001</v>
      </c>
      <c r="C17" s="67">
        <v>537593.43500000006</v>
      </c>
      <c r="D17" s="98">
        <f>IFERROR(((B17/C17)-1)*100,IF(B17+C17&lt;&gt;0,100,0))</f>
        <v>-61.141727670093296</v>
      </c>
      <c r="E17" s="67">
        <v>5708563.0099999998</v>
      </c>
      <c r="F17" s="67">
        <v>7346919.1289999997</v>
      </c>
      <c r="G17" s="98">
        <f>IFERROR(((E17/F17)-1)*100,IF(E17+F17&lt;&gt;0,100,0))</f>
        <v>-22.299906807644408</v>
      </c>
    </row>
    <row r="18" spans="1:7" s="16" customFormat="1" ht="12" x14ac:dyDescent="0.2">
      <c r="A18" s="64" t="s">
        <v>10</v>
      </c>
      <c r="B18" s="67">
        <v>3481775.1485425099</v>
      </c>
      <c r="C18" s="67">
        <v>2898756.4054286601</v>
      </c>
      <c r="D18" s="98">
        <f>IFERROR(((B18/C18)-1)*100,IF(B18+C18&lt;&gt;0,100,0))</f>
        <v>20.112719441412818</v>
      </c>
      <c r="E18" s="67">
        <v>214217102.50909299</v>
      </c>
      <c r="F18" s="67">
        <v>292341028.98414803</v>
      </c>
      <c r="G18" s="98">
        <f>IFERROR(((E18/F18)-1)*100,IF(E18+F18&lt;&gt;0,100,0))</f>
        <v>-26.723558696679294</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98</v>
      </c>
      <c r="C23" s="45" t="s">
        <v>99</v>
      </c>
      <c r="D23" s="29" t="s">
        <v>13</v>
      </c>
      <c r="E23" s="125">
        <v>2019</v>
      </c>
      <c r="F23" s="125">
        <v>2018</v>
      </c>
      <c r="G23" s="29" t="s">
        <v>13</v>
      </c>
    </row>
    <row r="24" spans="1:7" s="16" customFormat="1" ht="12" x14ac:dyDescent="0.2">
      <c r="A24" s="64" t="s">
        <v>14</v>
      </c>
      <c r="B24" s="66">
        <v>11934436.293980001</v>
      </c>
      <c r="C24" s="66">
        <v>15462461.31374</v>
      </c>
      <c r="D24" s="65">
        <f>B24-C24</f>
        <v>-3528025.0197599996</v>
      </c>
      <c r="E24" s="67">
        <v>681971128.56847</v>
      </c>
      <c r="F24" s="67">
        <v>843899167.02151</v>
      </c>
      <c r="G24" s="65">
        <f>E24-F24</f>
        <v>-161928038.45304</v>
      </c>
    </row>
    <row r="25" spans="1:7" s="16" customFormat="1" ht="12" x14ac:dyDescent="0.2">
      <c r="A25" s="68" t="s">
        <v>15</v>
      </c>
      <c r="B25" s="66">
        <v>19498550.69884</v>
      </c>
      <c r="C25" s="66">
        <v>15694939.36307</v>
      </c>
      <c r="D25" s="65">
        <f>B25-C25</f>
        <v>3803611.3357699998</v>
      </c>
      <c r="E25" s="67">
        <v>751475295.65044999</v>
      </c>
      <c r="F25" s="67">
        <v>858541848.67082</v>
      </c>
      <c r="G25" s="65">
        <f>E25-F25</f>
        <v>-107066553.02037001</v>
      </c>
    </row>
    <row r="26" spans="1:7" s="28" customFormat="1" ht="12" x14ac:dyDescent="0.2">
      <c r="A26" s="69" t="s">
        <v>16</v>
      </c>
      <c r="B26" s="70">
        <f>B24-B25</f>
        <v>-7564114.4048599992</v>
      </c>
      <c r="C26" s="70">
        <f>C24-C25</f>
        <v>-232478.04932999983</v>
      </c>
      <c r="D26" s="70"/>
      <c r="E26" s="70">
        <f>E24-E25</f>
        <v>-69504167.08197999</v>
      </c>
      <c r="F26" s="70">
        <f>F24-F25</f>
        <v>-14642681.649309993</v>
      </c>
      <c r="G26" s="71"/>
    </row>
    <row r="27" spans="1:7" s="11" customFormat="1" x14ac:dyDescent="0.2">
      <c r="A27" s="117" t="s">
        <v>67</v>
      </c>
      <c r="B27" s="117"/>
      <c r="C27" s="117"/>
      <c r="D27" s="117"/>
      <c r="E27" s="117"/>
      <c r="F27" s="117"/>
      <c r="G27" s="117"/>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98</v>
      </c>
      <c r="C32" s="45" t="s">
        <v>99</v>
      </c>
      <c r="D32" s="29" t="s">
        <v>7</v>
      </c>
      <c r="E32" s="29"/>
      <c r="F32" s="29" t="s">
        <v>20</v>
      </c>
      <c r="G32" s="29" t="s">
        <v>21</v>
      </c>
    </row>
    <row r="33" spans="1:7" s="16" customFormat="1" ht="12" x14ac:dyDescent="0.2">
      <c r="A33" s="64" t="s">
        <v>22</v>
      </c>
      <c r="B33" s="126">
        <v>55209.031298169997</v>
      </c>
      <c r="C33" s="126">
        <v>55708.470309229997</v>
      </c>
      <c r="D33" s="98">
        <f t="shared" ref="D33:D42" si="0">IFERROR(((B33/C33)-1)*100,IF(B33+C33&lt;&gt;0,100,0))</f>
        <v>-0.89652257239820621</v>
      </c>
      <c r="E33" s="64"/>
      <c r="F33" s="126">
        <v>56434.74</v>
      </c>
      <c r="G33" s="126">
        <v>54623.08</v>
      </c>
    </row>
    <row r="34" spans="1:7" s="16" customFormat="1" ht="12" x14ac:dyDescent="0.2">
      <c r="A34" s="64" t="s">
        <v>23</v>
      </c>
      <c r="B34" s="126">
        <v>69856.089373879993</v>
      </c>
      <c r="C34" s="126">
        <v>68509.589187399994</v>
      </c>
      <c r="D34" s="98">
        <f t="shared" si="0"/>
        <v>1.9654185676063696</v>
      </c>
      <c r="E34" s="64"/>
      <c r="F34" s="126">
        <v>70538.92</v>
      </c>
      <c r="G34" s="126">
        <v>69109.08</v>
      </c>
    </row>
    <row r="35" spans="1:7" s="16" customFormat="1" ht="12" x14ac:dyDescent="0.2">
      <c r="A35" s="64" t="s">
        <v>24</v>
      </c>
      <c r="B35" s="126">
        <v>46015.729231800004</v>
      </c>
      <c r="C35" s="126">
        <v>54626.47696267</v>
      </c>
      <c r="D35" s="98">
        <f t="shared" si="0"/>
        <v>-15.762956371420966</v>
      </c>
      <c r="E35" s="64"/>
      <c r="F35" s="126">
        <v>46366.49</v>
      </c>
      <c r="G35" s="126">
        <v>45726.02</v>
      </c>
    </row>
    <row r="36" spans="1:7" s="16" customFormat="1" ht="12" x14ac:dyDescent="0.2">
      <c r="A36" s="64" t="s">
        <v>25</v>
      </c>
      <c r="B36" s="126">
        <v>49167.515002859996</v>
      </c>
      <c r="C36" s="126">
        <v>49520.663013750003</v>
      </c>
      <c r="D36" s="98">
        <f t="shared" si="0"/>
        <v>-0.71313263877736954</v>
      </c>
      <c r="E36" s="64"/>
      <c r="F36" s="126">
        <v>50378.54</v>
      </c>
      <c r="G36" s="126">
        <v>48569.440000000002</v>
      </c>
    </row>
    <row r="37" spans="1:7" s="16" customFormat="1" ht="12" x14ac:dyDescent="0.2">
      <c r="A37" s="64" t="s">
        <v>79</v>
      </c>
      <c r="B37" s="126">
        <v>43691.712820369998</v>
      </c>
      <c r="C37" s="126">
        <v>43204.57125701</v>
      </c>
      <c r="D37" s="98">
        <f t="shared" si="0"/>
        <v>1.1275231976314526</v>
      </c>
      <c r="E37" s="64"/>
      <c r="F37" s="126">
        <v>44392.93</v>
      </c>
      <c r="G37" s="126">
        <v>42957.43</v>
      </c>
    </row>
    <row r="38" spans="1:7" s="16" customFormat="1" ht="12" x14ac:dyDescent="0.2">
      <c r="A38" s="64" t="s">
        <v>26</v>
      </c>
      <c r="B38" s="126">
        <v>69990.834678059997</v>
      </c>
      <c r="C38" s="126">
        <v>68661.775869429999</v>
      </c>
      <c r="D38" s="98">
        <f t="shared" si="0"/>
        <v>1.9356604046440573</v>
      </c>
      <c r="E38" s="64"/>
      <c r="F38" s="126">
        <v>72061.509999999995</v>
      </c>
      <c r="G38" s="126">
        <v>69308.179999999993</v>
      </c>
    </row>
    <row r="39" spans="1:7" s="16" customFormat="1" ht="12" x14ac:dyDescent="0.2">
      <c r="A39" s="64" t="s">
        <v>27</v>
      </c>
      <c r="B39" s="126">
        <v>15665.135677939999</v>
      </c>
      <c r="C39" s="126">
        <v>16575.834837620001</v>
      </c>
      <c r="D39" s="98">
        <f t="shared" si="0"/>
        <v>-5.4941375116329461</v>
      </c>
      <c r="E39" s="64"/>
      <c r="F39" s="126">
        <v>16052.27</v>
      </c>
      <c r="G39" s="126">
        <v>15425.53</v>
      </c>
    </row>
    <row r="40" spans="1:7" s="16" customFormat="1" ht="12" x14ac:dyDescent="0.2">
      <c r="A40" s="64" t="s">
        <v>28</v>
      </c>
      <c r="B40" s="126">
        <v>74254.476263029996</v>
      </c>
      <c r="C40" s="126">
        <v>73763.959003769996</v>
      </c>
      <c r="D40" s="98">
        <f t="shared" si="0"/>
        <v>0.66498228387514846</v>
      </c>
      <c r="E40" s="64"/>
      <c r="F40" s="126">
        <v>76382.91</v>
      </c>
      <c r="G40" s="126">
        <v>73479.77</v>
      </c>
    </row>
    <row r="41" spans="1:7" s="16" customFormat="1" ht="12" x14ac:dyDescent="0.2">
      <c r="A41" s="64" t="s">
        <v>29</v>
      </c>
      <c r="B41" s="126">
        <v>2290.74950386</v>
      </c>
      <c r="C41" s="126">
        <v>996.27711585999998</v>
      </c>
      <c r="D41" s="98">
        <f t="shared" si="0"/>
        <v>129.93095669798595</v>
      </c>
      <c r="E41" s="64"/>
      <c r="F41" s="126">
        <v>2476.36</v>
      </c>
      <c r="G41" s="126">
        <v>2256.65</v>
      </c>
    </row>
    <row r="42" spans="1:7" s="16" customFormat="1" ht="12" x14ac:dyDescent="0.2">
      <c r="A42" s="64" t="s">
        <v>78</v>
      </c>
      <c r="B42" s="126">
        <v>811.94492075999995</v>
      </c>
      <c r="C42" s="126">
        <v>1007.3141335</v>
      </c>
      <c r="D42" s="98">
        <f t="shared" si="0"/>
        <v>-19.395063192568628</v>
      </c>
      <c r="E42" s="64"/>
      <c r="F42" s="126">
        <v>884.58</v>
      </c>
      <c r="G42" s="126">
        <v>801.61</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98</v>
      </c>
      <c r="D47" s="29"/>
      <c r="E47" s="45" t="s">
        <v>99</v>
      </c>
      <c r="F47" s="29"/>
      <c r="G47" s="29" t="s">
        <v>7</v>
      </c>
    </row>
    <row r="48" spans="1:7" s="25" customFormat="1" ht="14.25" x14ac:dyDescent="0.2">
      <c r="A48" s="64" t="s">
        <v>30</v>
      </c>
      <c r="B48" s="74"/>
      <c r="C48" s="127">
        <v>17505.562503864101</v>
      </c>
      <c r="D48" s="72"/>
      <c r="E48" s="127">
        <v>14247.460635318999</v>
      </c>
      <c r="F48" s="72"/>
      <c r="G48" s="98">
        <f>IFERROR(((C48/E48)-1)*100,IF(C48+E48&lt;&gt;0,100,0))</f>
        <v>22.867947853587122</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28">
        <v>2756</v>
      </c>
      <c r="D54" s="75"/>
      <c r="E54" s="128">
        <v>366518</v>
      </c>
      <c r="F54" s="128">
        <v>47695605.600000001</v>
      </c>
      <c r="G54" s="128">
        <v>11434829.711999999</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1" t="s">
        <v>83</v>
      </c>
      <c r="B58" s="122"/>
      <c r="C58" s="122"/>
      <c r="D58" s="122"/>
      <c r="E58" s="122"/>
      <c r="F58" s="122"/>
      <c r="G58" s="122"/>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0" t="s">
        <v>84</v>
      </c>
      <c r="B61" s="120"/>
      <c r="C61" s="120"/>
      <c r="D61" s="120"/>
      <c r="E61" s="120"/>
      <c r="F61" s="120"/>
      <c r="G61" s="120"/>
    </row>
    <row r="62" spans="1:7" x14ac:dyDescent="0.2">
      <c r="A62" s="58"/>
      <c r="B62" s="55"/>
      <c r="C62" s="55"/>
      <c r="D62" s="54"/>
      <c r="E62" s="55"/>
      <c r="F62" s="53"/>
      <c r="G62" s="53"/>
    </row>
    <row r="63" spans="1:7" s="32" customFormat="1" ht="15.75" x14ac:dyDescent="0.25">
      <c r="A63" s="119" t="s">
        <v>63</v>
      </c>
      <c r="B63" s="119"/>
      <c r="C63" s="119"/>
      <c r="D63" s="119"/>
      <c r="E63" s="119"/>
      <c r="F63" s="119"/>
      <c r="G63" s="119"/>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98</v>
      </c>
      <c r="C67" s="45" t="s">
        <v>99</v>
      </c>
      <c r="D67" s="50" t="s">
        <v>0</v>
      </c>
      <c r="E67" s="125">
        <v>2019</v>
      </c>
      <c r="F67" s="125">
        <v>2018</v>
      </c>
      <c r="G67" s="50" t="s">
        <v>7</v>
      </c>
    </row>
    <row r="68" spans="1:7" s="16" customFormat="1" ht="12" x14ac:dyDescent="0.2">
      <c r="A68" s="77" t="s">
        <v>53</v>
      </c>
      <c r="B68" s="67">
        <v>3589</v>
      </c>
      <c r="C68" s="66">
        <v>3832</v>
      </c>
      <c r="D68" s="98">
        <f>IFERROR(((B68/C68)-1)*100,IF(B68+C68&lt;&gt;0,100,0))</f>
        <v>-6.3413361169102345</v>
      </c>
      <c r="E68" s="66">
        <v>219286</v>
      </c>
      <c r="F68" s="66">
        <v>231663</v>
      </c>
      <c r="G68" s="98">
        <f>IFERROR(((E68/F68)-1)*100,IF(E68+F68&lt;&gt;0,100,0))</f>
        <v>-5.3426744883732002</v>
      </c>
    </row>
    <row r="69" spans="1:7" s="16" customFormat="1" ht="12" x14ac:dyDescent="0.2">
      <c r="A69" s="79" t="s">
        <v>54</v>
      </c>
      <c r="B69" s="67">
        <v>112706410.537</v>
      </c>
      <c r="C69" s="66">
        <v>133439585.3</v>
      </c>
      <c r="D69" s="98">
        <f>IFERROR(((B69/C69)-1)*100,IF(B69+C69&lt;&gt;0,100,0))</f>
        <v>-15.537499398238907</v>
      </c>
      <c r="E69" s="66">
        <v>7637259123.3170004</v>
      </c>
      <c r="F69" s="66">
        <v>6989909538.5860004</v>
      </c>
      <c r="G69" s="98">
        <f>IFERROR(((E69/F69)-1)*100,IF(E69+F69&lt;&gt;0,100,0))</f>
        <v>9.2612011808947301</v>
      </c>
    </row>
    <row r="70" spans="1:7" s="62" customFormat="1" ht="12" x14ac:dyDescent="0.2">
      <c r="A70" s="79" t="s">
        <v>55</v>
      </c>
      <c r="B70" s="67">
        <v>111227960.2898</v>
      </c>
      <c r="C70" s="66">
        <v>135919753.17738</v>
      </c>
      <c r="D70" s="98">
        <f>IFERROR(((B70/C70)-1)*100,IF(B70+C70&lt;&gt;0,100,0))</f>
        <v>-18.16644918075767</v>
      </c>
      <c r="E70" s="66">
        <v>7685189618.39147</v>
      </c>
      <c r="F70" s="66">
        <v>7254792142.8357801</v>
      </c>
      <c r="G70" s="98">
        <f>IFERROR(((E70/F70)-1)*100,IF(E70+F70&lt;&gt;0,100,0))</f>
        <v>5.9325955462516511</v>
      </c>
    </row>
    <row r="71" spans="1:7" s="16" customFormat="1" ht="12" x14ac:dyDescent="0.2">
      <c r="A71" s="79" t="s">
        <v>94</v>
      </c>
      <c r="B71" s="98">
        <f>IFERROR(B69/B68/1000,)</f>
        <v>31.403290759821676</v>
      </c>
      <c r="C71" s="98">
        <f>IFERROR(C69/C68/1000,)</f>
        <v>34.822438752609607</v>
      </c>
      <c r="D71" s="98">
        <f>IFERROR(((B71/C71)-1)*100,IF(B71+C71&lt;&gt;0,100,0))</f>
        <v>-9.8188068247566314</v>
      </c>
      <c r="E71" s="98">
        <f>IFERROR(E69/E68/1000,)</f>
        <v>34.827846389267897</v>
      </c>
      <c r="F71" s="98">
        <f>IFERROR(F69/F68/1000,)</f>
        <v>30.172748943879686</v>
      </c>
      <c r="G71" s="98">
        <f>IFERROR(((E71/F71)-1)*100,IF(E71+F71&lt;&gt;0,100,0))</f>
        <v>15.428151588198148</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2548</v>
      </c>
      <c r="C74" s="66">
        <v>2794</v>
      </c>
      <c r="D74" s="98">
        <f>IFERROR(((B74/C74)-1)*100,IF(B74+C74&lt;&gt;0,100,0))</f>
        <v>-8.8045812455261228</v>
      </c>
      <c r="E74" s="66">
        <v>134841</v>
      </c>
      <c r="F74" s="66">
        <v>119407</v>
      </c>
      <c r="G74" s="98">
        <f>IFERROR(((E74/F74)-1)*100,IF(E74+F74&lt;&gt;0,100,0))</f>
        <v>12.92554037870477</v>
      </c>
    </row>
    <row r="75" spans="1:7" s="16" customFormat="1" ht="12" x14ac:dyDescent="0.2">
      <c r="A75" s="79" t="s">
        <v>54</v>
      </c>
      <c r="B75" s="67">
        <v>373183026</v>
      </c>
      <c r="C75" s="66">
        <v>373982892.98000002</v>
      </c>
      <c r="D75" s="98">
        <f>IFERROR(((B75/C75)-1)*100,IF(B75+C75&lt;&gt;0,100,0))</f>
        <v>-0.21387795939714627</v>
      </c>
      <c r="E75" s="66">
        <v>19796604891.171001</v>
      </c>
      <c r="F75" s="66">
        <v>15455204229.341</v>
      </c>
      <c r="G75" s="98">
        <f>IFERROR(((E75/F75)-1)*100,IF(E75+F75&lt;&gt;0,100,0))</f>
        <v>28.090218656496635</v>
      </c>
    </row>
    <row r="76" spans="1:7" s="16" customFormat="1" ht="12" x14ac:dyDescent="0.2">
      <c r="A76" s="79" t="s">
        <v>55</v>
      </c>
      <c r="B76" s="67">
        <v>379115551.39889997</v>
      </c>
      <c r="C76" s="66">
        <v>351244936.60176998</v>
      </c>
      <c r="D76" s="98">
        <f>IFERROR(((B76/C76)-1)*100,IF(B76+C76&lt;&gt;0,100,0))</f>
        <v>7.9348089873616523</v>
      </c>
      <c r="E76" s="66">
        <v>19513862840.513</v>
      </c>
      <c r="F76" s="66">
        <v>15211511168.3498</v>
      </c>
      <c r="G76" s="98">
        <f>IFERROR(((E76/F76)-1)*100,IF(E76+F76&lt;&gt;0,100,0))</f>
        <v>28.283525709891279</v>
      </c>
    </row>
    <row r="77" spans="1:7" s="16" customFormat="1" ht="12" x14ac:dyDescent="0.2">
      <c r="A77" s="79" t="s">
        <v>94</v>
      </c>
      <c r="B77" s="98">
        <f>IFERROR(B75/B74/1000,)</f>
        <v>146.4611562009419</v>
      </c>
      <c r="C77" s="98">
        <f>IFERROR(C75/C74/1000,)</f>
        <v>133.85214494631353</v>
      </c>
      <c r="D77" s="98">
        <f>IFERROR(((B77/C77)-1)*100,IF(B77+C77&lt;&gt;0,100,0))</f>
        <v>9.4201039958572874</v>
      </c>
      <c r="E77" s="98">
        <f>IFERROR(E75/E74/1000,)</f>
        <v>146.8144324884197</v>
      </c>
      <c r="F77" s="98">
        <f>IFERROR(F75/F74/1000,)</f>
        <v>129.43298323666954</v>
      </c>
      <c r="G77" s="98">
        <f>IFERROR(((E77/F77)-1)*100,IF(E77+F77&lt;&gt;0,100,0))</f>
        <v>13.428918052493621</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110</v>
      </c>
      <c r="C80" s="66">
        <v>123</v>
      </c>
      <c r="D80" s="98">
        <f>IFERROR(((B80/C80)-1)*100,IF(B80+C80&lt;&gt;0,100,0))</f>
        <v>-10.569105691056912</v>
      </c>
      <c r="E80" s="66">
        <v>7082</v>
      </c>
      <c r="F80" s="66">
        <v>6270</v>
      </c>
      <c r="G80" s="98">
        <f>IFERROR(((E80/F80)-1)*100,IF(E80+F80&lt;&gt;0,100,0))</f>
        <v>12.950558213716112</v>
      </c>
    </row>
    <row r="81" spans="1:7" s="16" customFormat="1" ht="12" x14ac:dyDescent="0.2">
      <c r="A81" s="79" t="s">
        <v>54</v>
      </c>
      <c r="B81" s="67">
        <v>10541112.522</v>
      </c>
      <c r="C81" s="66">
        <v>10091102.164000001</v>
      </c>
      <c r="D81" s="98">
        <f>IFERROR(((B81/C81)-1)*100,IF(B81+C81&lt;&gt;0,100,0))</f>
        <v>4.4594767814898351</v>
      </c>
      <c r="E81" s="66">
        <v>546765214.648</v>
      </c>
      <c r="F81" s="66">
        <v>445973115.29000002</v>
      </c>
      <c r="G81" s="98">
        <f>IFERROR(((E81/F81)-1)*100,IF(E81+F81&lt;&gt;0,100,0))</f>
        <v>22.600487765379885</v>
      </c>
    </row>
    <row r="82" spans="1:7" s="16" customFormat="1" ht="12" x14ac:dyDescent="0.2">
      <c r="A82" s="79" t="s">
        <v>55</v>
      </c>
      <c r="B82" s="67">
        <v>1221064.25855005</v>
      </c>
      <c r="C82" s="66">
        <v>3557607.54197986</v>
      </c>
      <c r="D82" s="98">
        <f>IFERROR(((B82/C82)-1)*100,IF(B82+C82&lt;&gt;0,100,0))</f>
        <v>-65.67737604158242</v>
      </c>
      <c r="E82" s="66">
        <v>176400464.61848801</v>
      </c>
      <c r="F82" s="66">
        <v>138561933.008809</v>
      </c>
      <c r="G82" s="98">
        <f>IFERROR(((E82/F82)-1)*100,IF(E82+F82&lt;&gt;0,100,0))</f>
        <v>27.308028105578931</v>
      </c>
    </row>
    <row r="83" spans="1:7" s="32" customFormat="1" x14ac:dyDescent="0.2">
      <c r="A83" s="79" t="s">
        <v>94</v>
      </c>
      <c r="B83" s="98">
        <f>IFERROR(B81/B80/1000,)</f>
        <v>95.828295654545457</v>
      </c>
      <c r="C83" s="98">
        <f>IFERROR(C81/C80/1000,)</f>
        <v>82.041481008130077</v>
      </c>
      <c r="D83" s="98">
        <f>IFERROR(((B83/C83)-1)*100,IF(B83+C83&lt;&gt;0,100,0))</f>
        <v>16.804687673847752</v>
      </c>
      <c r="E83" s="98">
        <f>IFERROR(E81/E80/1000,)</f>
        <v>77.204915934481789</v>
      </c>
      <c r="F83" s="98">
        <f>IFERROR(F81/F80/1000,)</f>
        <v>71.128088562998414</v>
      </c>
      <c r="G83" s="98">
        <f>IFERROR(((E83/F83)-1)*100,IF(E83+F83&lt;&gt;0,100,0))</f>
        <v>8.5434987699706042</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6247</v>
      </c>
      <c r="C86" s="64">
        <f>C68+C74+C80</f>
        <v>6749</v>
      </c>
      <c r="D86" s="98">
        <f>IFERROR(((B86/C86)-1)*100,IF(B86+C86&lt;&gt;0,100,0))</f>
        <v>-7.438138983553122</v>
      </c>
      <c r="E86" s="64">
        <f>E68+E74+E80</f>
        <v>361209</v>
      </c>
      <c r="F86" s="64">
        <f>F68+F74+F80</f>
        <v>357340</v>
      </c>
      <c r="G86" s="98">
        <f>IFERROR(((E86/F86)-1)*100,IF(E86+F86&lt;&gt;0,100,0))</f>
        <v>1.0827223372698258</v>
      </c>
    </row>
    <row r="87" spans="1:7" s="62" customFormat="1" ht="12" x14ac:dyDescent="0.2">
      <c r="A87" s="79" t="s">
        <v>54</v>
      </c>
      <c r="B87" s="64">
        <f t="shared" ref="B87:C87" si="1">B69+B75+B81</f>
        <v>496430549.05900002</v>
      </c>
      <c r="C87" s="64">
        <f t="shared" si="1"/>
        <v>517513580.44400001</v>
      </c>
      <c r="D87" s="98">
        <f>IFERROR(((B87/C87)-1)*100,IF(B87+C87&lt;&gt;0,100,0))</f>
        <v>-4.0739088174095546</v>
      </c>
      <c r="E87" s="64">
        <f t="shared" ref="E87:F87" si="2">E69+E75+E81</f>
        <v>27980629229.136002</v>
      </c>
      <c r="F87" s="64">
        <f t="shared" si="2"/>
        <v>22891086883.217003</v>
      </c>
      <c r="G87" s="98">
        <f>IFERROR(((E87/F87)-1)*100,IF(E87+F87&lt;&gt;0,100,0))</f>
        <v>22.233729537982239</v>
      </c>
    </row>
    <row r="88" spans="1:7" s="62" customFormat="1" ht="12" x14ac:dyDescent="0.2">
      <c r="A88" s="79" t="s">
        <v>55</v>
      </c>
      <c r="B88" s="64">
        <f t="shared" ref="B88:C88" si="3">B70+B76+B82</f>
        <v>491564575.94725001</v>
      </c>
      <c r="C88" s="64">
        <f t="shared" si="3"/>
        <v>490722297.32112986</v>
      </c>
      <c r="D88" s="98">
        <f>IFERROR(((B88/C88)-1)*100,IF(B88+C88&lt;&gt;0,100,0))</f>
        <v>0.17164058587069153</v>
      </c>
      <c r="E88" s="64">
        <f t="shared" ref="E88:F88" si="4">E70+E76+E82</f>
        <v>27375452923.522961</v>
      </c>
      <c r="F88" s="64">
        <f t="shared" si="4"/>
        <v>22604865244.194389</v>
      </c>
      <c r="G88" s="98">
        <f>IFERROR(((E88/F88)-1)*100,IF(E88+F88&lt;&gt;0,100,0))</f>
        <v>21.104251796209226</v>
      </c>
    </row>
    <row r="89" spans="1:7" s="63" customFormat="1" x14ac:dyDescent="0.2">
      <c r="A89" s="79" t="s">
        <v>95</v>
      </c>
      <c r="B89" s="98">
        <f>IFERROR((B75/B87)*100,IF(B75+B87&lt;&gt;0,100,0))</f>
        <v>75.173259725329217</v>
      </c>
      <c r="C89" s="98">
        <f>IFERROR((C75/C87)*100,IF(C75+C87&lt;&gt;0,100,0))</f>
        <v>72.265329280661959</v>
      </c>
      <c r="D89" s="98">
        <f>IFERROR(((B89/C89)-1)*100,IF(B89+C89&lt;&gt;0,100,0))</f>
        <v>4.023963460227975</v>
      </c>
      <c r="E89" s="98">
        <f>IFERROR((E75/E87)*100,IF(E75+E87&lt;&gt;0,100,0))</f>
        <v>70.751106878457747</v>
      </c>
      <c r="F89" s="98">
        <f>IFERROR((F75/F87)*100,IF(F75+F87&lt;&gt;0,100,0))</f>
        <v>67.516253414215342</v>
      </c>
      <c r="G89" s="98">
        <f>IFERROR(((E89/F89)-1)*100,IF(E89+F89&lt;&gt;0,100,0))</f>
        <v>4.7912218179471999</v>
      </c>
    </row>
    <row r="90" spans="1:7" s="63" customFormat="1" x14ac:dyDescent="0.2">
      <c r="A90" s="3"/>
      <c r="B90" s="51"/>
      <c r="C90" s="51"/>
      <c r="D90" s="43"/>
      <c r="E90" s="51"/>
      <c r="F90" s="51"/>
      <c r="G90" s="51"/>
    </row>
    <row r="91" spans="1:7" s="32" customFormat="1" ht="15" x14ac:dyDescent="0.25">
      <c r="A91" s="118" t="s">
        <v>49</v>
      </c>
      <c r="B91" s="118"/>
      <c r="C91" s="118"/>
      <c r="D91" s="118"/>
      <c r="E91" s="118"/>
      <c r="F91" s="118"/>
      <c r="G91" s="118"/>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98</v>
      </c>
      <c r="C94" s="45" t="s">
        <v>99</v>
      </c>
      <c r="D94" s="50" t="s">
        <v>13</v>
      </c>
      <c r="E94" s="125">
        <v>2019</v>
      </c>
      <c r="F94" s="125">
        <v>2018</v>
      </c>
      <c r="G94" s="50" t="s">
        <v>13</v>
      </c>
    </row>
    <row r="95" spans="1:7" s="16" customFormat="1" ht="13.5" x14ac:dyDescent="0.2">
      <c r="A95" s="79" t="s">
        <v>87</v>
      </c>
      <c r="B95" s="66">
        <v>11219775.896</v>
      </c>
      <c r="C95" s="129">
        <v>15942306.881999999</v>
      </c>
      <c r="D95" s="65">
        <f>B95-C95</f>
        <v>-4722530.9859999996</v>
      </c>
      <c r="E95" s="129">
        <v>962462974.06500006</v>
      </c>
      <c r="F95" s="129">
        <v>871239985.03900003</v>
      </c>
      <c r="G95" s="80">
        <f>E95-F95</f>
        <v>91222989.026000023</v>
      </c>
    </row>
    <row r="96" spans="1:7" s="16" customFormat="1" ht="13.5" x14ac:dyDescent="0.2">
      <c r="A96" s="79" t="s">
        <v>88</v>
      </c>
      <c r="B96" s="66">
        <v>10276160.312000001</v>
      </c>
      <c r="C96" s="129">
        <v>14651942.983999999</v>
      </c>
      <c r="D96" s="65">
        <f>B96-C96</f>
        <v>-4375782.6719999984</v>
      </c>
      <c r="E96" s="129">
        <v>968887626.66799998</v>
      </c>
      <c r="F96" s="129">
        <v>921245852.12800002</v>
      </c>
      <c r="G96" s="80">
        <f>E96-F96</f>
        <v>47641774.539999962</v>
      </c>
    </row>
    <row r="97" spans="1:7" s="28" customFormat="1" ht="12" x14ac:dyDescent="0.2">
      <c r="A97" s="81" t="s">
        <v>16</v>
      </c>
      <c r="B97" s="65">
        <f>B95-B96</f>
        <v>943615.58399999887</v>
      </c>
      <c r="C97" s="65">
        <f>C95-C96</f>
        <v>1290363.898</v>
      </c>
      <c r="D97" s="82"/>
      <c r="E97" s="65">
        <f>E95-E96</f>
        <v>-6424652.6029999256</v>
      </c>
      <c r="F97" s="82">
        <f>F95-F96</f>
        <v>-50005867.088999987</v>
      </c>
      <c r="G97" s="80"/>
    </row>
    <row r="98" spans="1:7" s="32" customFormat="1" x14ac:dyDescent="0.2">
      <c r="A98" s="83" t="s">
        <v>89</v>
      </c>
      <c r="B98" s="41"/>
      <c r="C98" s="41"/>
      <c r="D98" s="40"/>
      <c r="E98" s="39"/>
      <c r="F98" s="41"/>
      <c r="G98" s="41"/>
    </row>
    <row r="99" spans="1:7" s="32" customFormat="1" x14ac:dyDescent="0.2">
      <c r="A99" s="38"/>
      <c r="B99" s="41"/>
      <c r="C99" s="41"/>
      <c r="D99" s="40"/>
      <c r="E99" s="39"/>
      <c r="F99" s="41"/>
      <c r="G99" s="41"/>
    </row>
    <row r="100" spans="1:7" s="32" customFormat="1" ht="15" x14ac:dyDescent="0.25">
      <c r="A100" s="37" t="s">
        <v>68</v>
      </c>
      <c r="B100" s="52"/>
      <c r="C100" s="37"/>
      <c r="D100" s="37"/>
      <c r="E100" s="37"/>
      <c r="F100" s="37"/>
      <c r="G100" s="37"/>
    </row>
    <row r="101" spans="1:7" s="16" customFormat="1" ht="12" x14ac:dyDescent="0.2">
      <c r="A101" s="50"/>
      <c r="B101" s="50"/>
      <c r="C101" s="50"/>
      <c r="D101" s="50" t="s">
        <v>18</v>
      </c>
      <c r="E101" s="50"/>
      <c r="F101" s="50"/>
      <c r="G101" s="50"/>
    </row>
    <row r="102" spans="1:7" s="16" customFormat="1" ht="12" x14ac:dyDescent="0.2">
      <c r="A102" s="50"/>
      <c r="B102" s="50" t="s">
        <v>19</v>
      </c>
      <c r="C102" s="50" t="s">
        <v>19</v>
      </c>
      <c r="D102" s="50" t="s">
        <v>6</v>
      </c>
      <c r="E102" s="50"/>
      <c r="F102" s="50"/>
      <c r="G102" s="50"/>
    </row>
    <row r="103" spans="1:7" s="16" customFormat="1" ht="12" x14ac:dyDescent="0.2">
      <c r="A103" s="30" t="s">
        <v>41</v>
      </c>
      <c r="B103" s="45" t="s">
        <v>98</v>
      </c>
      <c r="C103" s="45" t="s">
        <v>99</v>
      </c>
      <c r="D103" s="50" t="s">
        <v>7</v>
      </c>
      <c r="E103" s="50"/>
      <c r="F103" s="50" t="s">
        <v>20</v>
      </c>
      <c r="G103" s="50" t="s">
        <v>21</v>
      </c>
    </row>
    <row r="104" spans="1:7" s="16" customFormat="1" ht="12" x14ac:dyDescent="0.2">
      <c r="A104" s="79" t="s">
        <v>39</v>
      </c>
      <c r="B104" s="131">
        <v>687.30471215341504</v>
      </c>
      <c r="C104" s="130">
        <v>615.93169843756095</v>
      </c>
      <c r="D104" s="98">
        <f>IFERROR(((B104/C104)-1)*100,IF(B104+C104&lt;&gt;0,100,0))</f>
        <v>11.587813047600349</v>
      </c>
      <c r="E104" s="84"/>
      <c r="F104" s="131">
        <v>688.32818331421004</v>
      </c>
      <c r="G104" s="131">
        <v>684.29403123027703</v>
      </c>
    </row>
    <row r="105" spans="1:7" s="16" customFormat="1" ht="12" x14ac:dyDescent="0.2">
      <c r="A105" s="79" t="s">
        <v>50</v>
      </c>
      <c r="B105" s="131">
        <v>680.22205712585901</v>
      </c>
      <c r="C105" s="130">
        <v>610.58522923604198</v>
      </c>
      <c r="D105" s="98">
        <f>IFERROR(((B105/C105)-1)*100,IF(B105+C105&lt;&gt;0,100,0))</f>
        <v>11.404931622231661</v>
      </c>
      <c r="E105" s="84"/>
      <c r="F105" s="131">
        <v>681.35732530041503</v>
      </c>
      <c r="G105" s="131">
        <v>677.18198422498006</v>
      </c>
    </row>
    <row r="106" spans="1:7" s="16" customFormat="1" ht="12" x14ac:dyDescent="0.2">
      <c r="A106" s="79" t="s">
        <v>51</v>
      </c>
      <c r="B106" s="131">
        <v>714.88628875904396</v>
      </c>
      <c r="C106" s="130">
        <v>637.44351135377997</v>
      </c>
      <c r="D106" s="98">
        <f>IFERROR(((B106/C106)-1)*100,IF(B106+C106&lt;&gt;0,100,0))</f>
        <v>12.148963167072457</v>
      </c>
      <c r="E106" s="84"/>
      <c r="F106" s="131">
        <v>715.41935798740496</v>
      </c>
      <c r="G106" s="131">
        <v>712.01695844539495</v>
      </c>
    </row>
    <row r="107" spans="1:7" s="28" customFormat="1" ht="12" x14ac:dyDescent="0.2">
      <c r="A107" s="81" t="s">
        <v>52</v>
      </c>
      <c r="B107" s="85"/>
      <c r="C107" s="84"/>
      <c r="D107" s="86"/>
      <c r="E107" s="84"/>
      <c r="F107" s="71"/>
      <c r="G107" s="71"/>
    </row>
    <row r="108" spans="1:7" s="16" customFormat="1" ht="12" x14ac:dyDescent="0.2">
      <c r="A108" s="79" t="s">
        <v>56</v>
      </c>
      <c r="B108" s="131">
        <v>520.57871931031104</v>
      </c>
      <c r="C108" s="130">
        <v>472.421039186896</v>
      </c>
      <c r="D108" s="98">
        <f>IFERROR(((B108/C108)-1)*100,IF(B108+C108&lt;&gt;0,100,0))</f>
        <v>10.193805129064803</v>
      </c>
      <c r="E108" s="84"/>
      <c r="F108" s="131">
        <v>520.57871931031104</v>
      </c>
      <c r="G108" s="131">
        <v>520.20664586247699</v>
      </c>
    </row>
    <row r="109" spans="1:7" s="16" customFormat="1" ht="12" x14ac:dyDescent="0.2">
      <c r="A109" s="79" t="s">
        <v>57</v>
      </c>
      <c r="B109" s="131">
        <v>660.19308572512296</v>
      </c>
      <c r="C109" s="130">
        <v>588.34309622385797</v>
      </c>
      <c r="D109" s="98">
        <f>IFERROR(((B109/C109)-1)*100,IF(B109+C109&lt;&gt;0,100,0))</f>
        <v>12.212260152692744</v>
      </c>
      <c r="E109" s="84"/>
      <c r="F109" s="131">
        <v>660.19308572512296</v>
      </c>
      <c r="G109" s="131">
        <v>658.795192261034</v>
      </c>
    </row>
    <row r="110" spans="1:7" s="16" customFormat="1" ht="12" x14ac:dyDescent="0.2">
      <c r="A110" s="79" t="s">
        <v>59</v>
      </c>
      <c r="B110" s="131">
        <v>767.38816270072596</v>
      </c>
      <c r="C110" s="130">
        <v>680.871613230756</v>
      </c>
      <c r="D110" s="98">
        <f>IFERROR(((B110/C110)-1)*100,IF(B110+C110&lt;&gt;0,100,0))</f>
        <v>12.706734689590938</v>
      </c>
      <c r="E110" s="84"/>
      <c r="F110" s="131">
        <v>767.64200477530596</v>
      </c>
      <c r="G110" s="131">
        <v>764.15792137506503</v>
      </c>
    </row>
    <row r="111" spans="1:7" s="16" customFormat="1" ht="12" x14ac:dyDescent="0.2">
      <c r="A111" s="79" t="s">
        <v>58</v>
      </c>
      <c r="B111" s="131">
        <v>743.48147919686301</v>
      </c>
      <c r="C111" s="130">
        <v>671.20828013740095</v>
      </c>
      <c r="D111" s="98">
        <f>IFERROR(((B111/C111)-1)*100,IF(B111+C111&lt;&gt;0,100,0))</f>
        <v>10.767626264185415</v>
      </c>
      <c r="E111" s="84"/>
      <c r="F111" s="131">
        <v>745.37580276685105</v>
      </c>
      <c r="G111" s="131">
        <v>739.66484740055103</v>
      </c>
    </row>
    <row r="112" spans="1:7" s="32" customFormat="1" x14ac:dyDescent="0.2">
      <c r="A112" s="87"/>
      <c r="B112" s="88"/>
      <c r="C112" s="87"/>
      <c r="D112" s="87"/>
      <c r="E112" s="88"/>
      <c r="F112" s="87"/>
      <c r="G112" s="87"/>
    </row>
    <row r="113" spans="1:7" s="32" customFormat="1" ht="15.75" x14ac:dyDescent="0.25">
      <c r="A113" s="124" t="s">
        <v>73</v>
      </c>
      <c r="B113" s="124"/>
      <c r="C113" s="124"/>
      <c r="D113" s="124"/>
      <c r="E113" s="124"/>
      <c r="F113" s="124"/>
      <c r="G113" s="124"/>
    </row>
    <row r="114" spans="1:7" s="32" customFormat="1" ht="15.75" x14ac:dyDescent="0.25">
      <c r="A114" s="89"/>
      <c r="B114" s="89"/>
      <c r="C114" s="89"/>
      <c r="D114" s="89"/>
      <c r="E114" s="89"/>
      <c r="F114" s="89"/>
      <c r="G114" s="89"/>
    </row>
    <row r="115" spans="1:7" s="16" customFormat="1" ht="12" x14ac:dyDescent="0.2">
      <c r="A115" s="50"/>
      <c r="B115" s="50" t="s">
        <v>0</v>
      </c>
      <c r="C115" s="50" t="s">
        <v>0</v>
      </c>
      <c r="D115" s="50" t="s">
        <v>1</v>
      </c>
      <c r="E115" s="50" t="s">
        <v>2</v>
      </c>
      <c r="F115" s="50" t="s">
        <v>2</v>
      </c>
      <c r="G115" s="50" t="s">
        <v>1</v>
      </c>
    </row>
    <row r="116" spans="1:7" s="16" customFormat="1" ht="12" x14ac:dyDescent="0.2">
      <c r="A116" s="50"/>
      <c r="B116" s="50" t="s">
        <v>3</v>
      </c>
      <c r="C116" s="50" t="s">
        <v>3</v>
      </c>
      <c r="D116" s="50" t="s">
        <v>4</v>
      </c>
      <c r="E116" s="50" t="s">
        <v>5</v>
      </c>
      <c r="F116" s="50" t="s">
        <v>5</v>
      </c>
      <c r="G116" s="50" t="s">
        <v>6</v>
      </c>
    </row>
    <row r="117" spans="1:7" s="16" customFormat="1" ht="12" x14ac:dyDescent="0.2">
      <c r="A117" s="30" t="s">
        <v>31</v>
      </c>
      <c r="B117" s="45" t="s">
        <v>98</v>
      </c>
      <c r="C117" s="45" t="s">
        <v>99</v>
      </c>
      <c r="D117" s="50" t="s">
        <v>0</v>
      </c>
      <c r="E117" s="125">
        <v>2019</v>
      </c>
      <c r="F117" s="125">
        <v>2018</v>
      </c>
      <c r="G117" s="50" t="s">
        <v>7</v>
      </c>
    </row>
    <row r="118" spans="1:7" s="28" customFormat="1" ht="12" x14ac:dyDescent="0.2">
      <c r="A118" s="81" t="s">
        <v>33</v>
      </c>
      <c r="B118" s="85"/>
      <c r="C118" s="85"/>
      <c r="D118" s="90"/>
      <c r="E118" s="91"/>
      <c r="F118" s="91"/>
      <c r="G118" s="92"/>
    </row>
    <row r="119" spans="1:7" s="16" customFormat="1" ht="12" x14ac:dyDescent="0.2">
      <c r="A119" s="79" t="s">
        <v>90</v>
      </c>
      <c r="B119" s="67">
        <v>0</v>
      </c>
      <c r="C119" s="66">
        <v>0</v>
      </c>
      <c r="D119" s="98">
        <f>IFERROR(((B119/C119)-1)*100,IF(B119+C119&lt;&gt;0,100,0))</f>
        <v>0</v>
      </c>
      <c r="E119" s="66">
        <v>0</v>
      </c>
      <c r="F119" s="66">
        <v>3</v>
      </c>
      <c r="G119" s="98">
        <f>IFERROR(((E119/F119)-1)*100,IF(E119+F119&lt;&gt;0,100,0))</f>
        <v>-100</v>
      </c>
    </row>
    <row r="120" spans="1:7" s="16" customFormat="1" ht="12" x14ac:dyDescent="0.2">
      <c r="A120" s="79" t="s">
        <v>72</v>
      </c>
      <c r="B120" s="67">
        <v>68</v>
      </c>
      <c r="C120" s="66">
        <v>49</v>
      </c>
      <c r="D120" s="98">
        <f>IFERROR(((B120/C120)-1)*100,IF(B120+C120&lt;&gt;0,100,0))</f>
        <v>38.775510204081634</v>
      </c>
      <c r="E120" s="66">
        <v>8985</v>
      </c>
      <c r="F120" s="66">
        <v>9194</v>
      </c>
      <c r="G120" s="98">
        <f>IFERROR(((E120/F120)-1)*100,IF(E120+F120&lt;&gt;0,100,0))</f>
        <v>-2.2732216663041149</v>
      </c>
    </row>
    <row r="121" spans="1:7" s="16" customFormat="1" ht="12" x14ac:dyDescent="0.2">
      <c r="A121" s="79" t="s">
        <v>74</v>
      </c>
      <c r="B121" s="67">
        <v>1</v>
      </c>
      <c r="C121" s="66">
        <v>5</v>
      </c>
      <c r="D121" s="98">
        <f>IFERROR(((B121/C121)-1)*100,IF(B121+C121&lt;&gt;0,100,0))</f>
        <v>-80</v>
      </c>
      <c r="E121" s="66">
        <v>327</v>
      </c>
      <c r="F121" s="66">
        <v>367</v>
      </c>
      <c r="G121" s="98">
        <f>IFERROR(((E121/F121)-1)*100,IF(E121+F121&lt;&gt;0,100,0))</f>
        <v>-10.899182561307907</v>
      </c>
    </row>
    <row r="122" spans="1:7" s="28" customFormat="1" ht="12" x14ac:dyDescent="0.2">
      <c r="A122" s="81" t="s">
        <v>34</v>
      </c>
      <c r="B122" s="82">
        <f>SUM(B119:B121)</f>
        <v>69</v>
      </c>
      <c r="C122" s="82">
        <f>SUM(C119:C121)</f>
        <v>54</v>
      </c>
      <c r="D122" s="98">
        <f>IFERROR(((B122/C122)-1)*100,IF(B122+C122&lt;&gt;0,100,0))</f>
        <v>27.777777777777768</v>
      </c>
      <c r="E122" s="82">
        <f>SUM(E119:E121)</f>
        <v>9312</v>
      </c>
      <c r="F122" s="82">
        <f>SUM(F119:F121)</f>
        <v>9564</v>
      </c>
      <c r="G122" s="98">
        <f>IFERROR(((E122/F122)-1)*100,IF(E122+F122&lt;&gt;0,100,0))</f>
        <v>-2.6348808030112969</v>
      </c>
    </row>
    <row r="123" spans="1:7" s="16" customFormat="1" ht="12" x14ac:dyDescent="0.2">
      <c r="A123" s="79"/>
      <c r="B123" s="71"/>
      <c r="C123" s="71"/>
      <c r="D123" s="98"/>
      <c r="E123" s="84"/>
      <c r="F123" s="93"/>
      <c r="G123" s="98"/>
    </row>
    <row r="124" spans="1:7" s="28" customFormat="1" ht="12" x14ac:dyDescent="0.2">
      <c r="A124" s="81" t="s">
        <v>35</v>
      </c>
      <c r="B124" s="85"/>
      <c r="C124" s="85"/>
      <c r="D124" s="98"/>
      <c r="E124" s="94"/>
      <c r="F124" s="94"/>
      <c r="G124" s="98"/>
    </row>
    <row r="125" spans="1:7" s="16" customFormat="1" ht="12" x14ac:dyDescent="0.2">
      <c r="A125" s="79" t="s">
        <v>75</v>
      </c>
      <c r="B125" s="67">
        <v>9</v>
      </c>
      <c r="C125" s="66">
        <v>0</v>
      </c>
      <c r="D125" s="98">
        <f>IFERROR(((B125/C125)-1)*100,IF(B125+C125&lt;&gt;0,100,0))</f>
        <v>100</v>
      </c>
      <c r="E125" s="66">
        <v>1189</v>
      </c>
      <c r="F125" s="66">
        <v>563</v>
      </c>
      <c r="G125" s="98">
        <f>IFERROR(((E125/F125)-1)*100,IF(E125+F125&lt;&gt;0,100,0))</f>
        <v>111.19005328596802</v>
      </c>
    </row>
    <row r="126" spans="1:7" s="62" customFormat="1" ht="12" x14ac:dyDescent="0.2">
      <c r="A126" s="79" t="s">
        <v>91</v>
      </c>
      <c r="B126" s="64">
        <v>0</v>
      </c>
      <c r="C126" s="78">
        <v>0</v>
      </c>
      <c r="D126" s="98">
        <f>IFERROR(((B126/C126)-1)*100,IF(B126+C126&lt;&gt;0,100,0))</f>
        <v>0</v>
      </c>
      <c r="E126" s="78">
        <v>0</v>
      </c>
      <c r="F126" s="78">
        <v>0</v>
      </c>
      <c r="G126" s="98">
        <f>IFERROR(((E126/F126)-1)*100,IF(E126+F126&lt;&gt;0,100,0))</f>
        <v>0</v>
      </c>
    </row>
    <row r="127" spans="1:7" s="28" customFormat="1" ht="12" x14ac:dyDescent="0.2">
      <c r="A127" s="81" t="s">
        <v>34</v>
      </c>
      <c r="B127" s="82">
        <f>SUM(B125:B126)</f>
        <v>9</v>
      </c>
      <c r="C127" s="82">
        <f>SUM(C125:C126)</f>
        <v>0</v>
      </c>
      <c r="D127" s="98">
        <f>IFERROR(((B127/C127)-1)*100,IF(B127+C127&lt;&gt;0,100,0))</f>
        <v>100</v>
      </c>
      <c r="E127" s="82">
        <f>SUM(E125:E126)</f>
        <v>1189</v>
      </c>
      <c r="F127" s="82">
        <f>SUM(F125:F126)</f>
        <v>563</v>
      </c>
      <c r="G127" s="98">
        <f>IFERROR(((E127/F127)-1)*100,IF(E127+F127&lt;&gt;0,100,0))</f>
        <v>111.19005328596802</v>
      </c>
    </row>
    <row r="128" spans="1:7" s="16" customFormat="1" ht="12" x14ac:dyDescent="0.2">
      <c r="A128" s="30" t="s">
        <v>32</v>
      </c>
      <c r="B128" s="45"/>
      <c r="C128" s="45"/>
      <c r="D128" s="45"/>
      <c r="E128" s="50"/>
      <c r="F128" s="50"/>
      <c r="G128" s="45"/>
    </row>
    <row r="129" spans="1:7" s="16" customFormat="1" ht="12" x14ac:dyDescent="0.2">
      <c r="A129" s="81" t="s">
        <v>33</v>
      </c>
      <c r="B129" s="85"/>
      <c r="C129" s="85"/>
      <c r="D129" s="98"/>
      <c r="E129" s="91"/>
      <c r="F129" s="91"/>
      <c r="G129" s="98"/>
    </row>
    <row r="130" spans="1:7" s="16" customFormat="1" ht="12" x14ac:dyDescent="0.2">
      <c r="A130" s="79" t="s">
        <v>90</v>
      </c>
      <c r="B130" s="67">
        <v>0</v>
      </c>
      <c r="C130" s="66">
        <v>0</v>
      </c>
      <c r="D130" s="98">
        <f>IFERROR(((B130/C130)-1)*100,IF(B130+C130&lt;&gt;0,100,0))</f>
        <v>0</v>
      </c>
      <c r="E130" s="66">
        <v>0</v>
      </c>
      <c r="F130" s="66">
        <v>37500</v>
      </c>
      <c r="G130" s="98">
        <f>IFERROR(((E130/F130)-1)*100,IF(E130+F130&lt;&gt;0,100,0))</f>
        <v>-100</v>
      </c>
    </row>
    <row r="131" spans="1:7" s="16" customFormat="1" ht="12" x14ac:dyDescent="0.2">
      <c r="A131" s="79" t="s">
        <v>72</v>
      </c>
      <c r="B131" s="67">
        <v>15170</v>
      </c>
      <c r="C131" s="66">
        <v>9916</v>
      </c>
      <c r="D131" s="98">
        <f>IFERROR(((B131/C131)-1)*100,IF(B131+C131&lt;&gt;0,100,0))</f>
        <v>52.985074626865682</v>
      </c>
      <c r="E131" s="66">
        <v>7798091</v>
      </c>
      <c r="F131" s="66">
        <v>9031868</v>
      </c>
      <c r="G131" s="98">
        <f>IFERROR(((E131/F131)-1)*100,IF(E131+F131&lt;&gt;0,100,0))</f>
        <v>-13.660263856823418</v>
      </c>
    </row>
    <row r="132" spans="1:7" s="16" customFormat="1" ht="12" x14ac:dyDescent="0.2">
      <c r="A132" s="79" t="s">
        <v>74</v>
      </c>
      <c r="B132" s="67">
        <v>3</v>
      </c>
      <c r="C132" s="66">
        <v>9</v>
      </c>
      <c r="D132" s="98">
        <f>IFERROR(((B132/C132)-1)*100,IF(B132+C132&lt;&gt;0,100,0))</f>
        <v>-66.666666666666671</v>
      </c>
      <c r="E132" s="66">
        <v>15996</v>
      </c>
      <c r="F132" s="66">
        <v>22697</v>
      </c>
      <c r="G132" s="98">
        <f>IFERROR(((E132/F132)-1)*100,IF(E132+F132&lt;&gt;0,100,0))</f>
        <v>-29.523725602502537</v>
      </c>
    </row>
    <row r="133" spans="1:7" s="16" customFormat="1" ht="12" x14ac:dyDescent="0.2">
      <c r="A133" s="81" t="s">
        <v>34</v>
      </c>
      <c r="B133" s="82">
        <f>SUM(B130:B132)</f>
        <v>15173</v>
      </c>
      <c r="C133" s="82">
        <f>SUM(C130:C132)</f>
        <v>9925</v>
      </c>
      <c r="D133" s="98">
        <f>IFERROR(((B133/C133)-1)*100,IF(B133+C133&lt;&gt;0,100,0))</f>
        <v>52.876574307304793</v>
      </c>
      <c r="E133" s="82">
        <f>SUM(E130:E132)</f>
        <v>7814087</v>
      </c>
      <c r="F133" s="82">
        <f>SUM(F130:F132)</f>
        <v>9092065</v>
      </c>
      <c r="G133" s="98">
        <f>IFERROR(((E133/F133)-1)*100,IF(E133+F133&lt;&gt;0,100,0))</f>
        <v>-14.055970783314898</v>
      </c>
    </row>
    <row r="134" spans="1:7" s="28" customFormat="1" ht="12" x14ac:dyDescent="0.2">
      <c r="A134" s="79"/>
      <c r="B134" s="71"/>
      <c r="C134" s="71"/>
      <c r="D134" s="98"/>
      <c r="E134" s="84"/>
      <c r="F134" s="93"/>
      <c r="G134" s="98"/>
    </row>
    <row r="135" spans="1:7" s="16" customFormat="1" ht="12" x14ac:dyDescent="0.2">
      <c r="A135" s="81" t="s">
        <v>35</v>
      </c>
      <c r="B135" s="85"/>
      <c r="C135" s="85"/>
      <c r="D135" s="98"/>
      <c r="E135" s="94"/>
      <c r="F135" s="94"/>
      <c r="G135" s="98"/>
    </row>
    <row r="136" spans="1:7" s="16" customFormat="1" ht="12" x14ac:dyDescent="0.2">
      <c r="A136" s="79" t="s">
        <v>75</v>
      </c>
      <c r="B136" s="67">
        <v>270</v>
      </c>
      <c r="C136" s="66">
        <v>0</v>
      </c>
      <c r="D136" s="98">
        <f>IFERROR(((B136/C136)-1)*100,)</f>
        <v>0</v>
      </c>
      <c r="E136" s="66">
        <v>728159</v>
      </c>
      <c r="F136" s="66">
        <v>269881</v>
      </c>
      <c r="G136" s="98">
        <f>IFERROR(((E136/F136)-1)*100,)</f>
        <v>169.80743364668132</v>
      </c>
    </row>
    <row r="137" spans="1:7" s="16" customFormat="1" ht="12" x14ac:dyDescent="0.2">
      <c r="A137" s="79" t="s">
        <v>91</v>
      </c>
      <c r="B137" s="64">
        <v>0</v>
      </c>
      <c r="C137" s="78">
        <v>0</v>
      </c>
      <c r="D137" s="98">
        <f>IFERROR(((B137/C137)-1)*100,)</f>
        <v>0</v>
      </c>
      <c r="E137" s="78">
        <v>0</v>
      </c>
      <c r="F137" s="78">
        <v>0</v>
      </c>
      <c r="G137" s="98">
        <f>IFERROR(((E137/F137)-1)*100,)</f>
        <v>0</v>
      </c>
    </row>
    <row r="138" spans="1:7" s="16" customFormat="1" ht="12" x14ac:dyDescent="0.2">
      <c r="A138" s="81" t="s">
        <v>34</v>
      </c>
      <c r="B138" s="82">
        <f>SUM(B136:B137)</f>
        <v>270</v>
      </c>
      <c r="C138" s="82">
        <f>SUM(C136:C137)</f>
        <v>0</v>
      </c>
      <c r="D138" s="98">
        <f>IFERROR(((B138/C138)-1)*100,)</f>
        <v>0</v>
      </c>
      <c r="E138" s="82">
        <f>SUM(E136:E137)</f>
        <v>728159</v>
      </c>
      <c r="F138" s="82">
        <f>SUM(F136:F137)</f>
        <v>269881</v>
      </c>
      <c r="G138" s="98">
        <f>IFERROR(((E138/F138)-1)*100,)</f>
        <v>169.80743364668132</v>
      </c>
    </row>
    <row r="139" spans="1:7" s="16" customFormat="1" ht="12" x14ac:dyDescent="0.2">
      <c r="A139" s="30" t="s">
        <v>92</v>
      </c>
      <c r="B139" s="45"/>
      <c r="C139" s="45"/>
      <c r="D139" s="45"/>
      <c r="E139" s="50"/>
      <c r="F139" s="50"/>
      <c r="G139" s="45"/>
    </row>
    <row r="140" spans="1:7" s="32" customFormat="1" x14ac:dyDescent="0.2">
      <c r="A140" s="81" t="s">
        <v>33</v>
      </c>
      <c r="B140" s="85"/>
      <c r="C140" s="85"/>
      <c r="D140" s="98"/>
      <c r="E140" s="91"/>
      <c r="F140" s="91"/>
      <c r="G140" s="98"/>
    </row>
    <row r="141" spans="1:7" s="32" customFormat="1" x14ac:dyDescent="0.2">
      <c r="A141" s="79" t="s">
        <v>90</v>
      </c>
      <c r="B141" s="67">
        <v>0</v>
      </c>
      <c r="C141" s="66">
        <v>0</v>
      </c>
      <c r="D141" s="98">
        <f>IFERROR(((B141/C141)-1)*100,IF(B141+C141&lt;&gt;0,100,0))</f>
        <v>0</v>
      </c>
      <c r="E141" s="66">
        <v>0</v>
      </c>
      <c r="F141" s="66">
        <v>872918.75</v>
      </c>
      <c r="G141" s="98">
        <f>IFERROR(((E141/F141)-1)*100,IF(E141+F141&lt;&gt;0,100,0))</f>
        <v>-100</v>
      </c>
    </row>
    <row r="142" spans="1:7" s="32" customFormat="1" x14ac:dyDescent="0.2">
      <c r="A142" s="79" t="s">
        <v>72</v>
      </c>
      <c r="B142" s="67">
        <v>1441752.74398</v>
      </c>
      <c r="C142" s="66">
        <v>1008463.74956</v>
      </c>
      <c r="D142" s="98">
        <f>IFERROR(((B142/C142)-1)*100,IF(B142+C142&lt;&gt;0,100,0))</f>
        <v>42.965252306693927</v>
      </c>
      <c r="E142" s="66">
        <v>774063007.12442005</v>
      </c>
      <c r="F142" s="66">
        <v>906725403.27626002</v>
      </c>
      <c r="G142" s="98">
        <f>IFERROR(((E142/F142)-1)*100,IF(E142+F142&lt;&gt;0,100,0))</f>
        <v>-14.630934092338489</v>
      </c>
    </row>
    <row r="143" spans="1:7" s="32" customFormat="1" x14ac:dyDescent="0.2">
      <c r="A143" s="79" t="s">
        <v>74</v>
      </c>
      <c r="B143" s="67">
        <v>20537.52</v>
      </c>
      <c r="C143" s="66">
        <v>44328.959999999999</v>
      </c>
      <c r="D143" s="98">
        <f>IFERROR(((B143/C143)-1)*100,IF(B143+C143&lt;&gt;0,100,0))</f>
        <v>-53.670196638946635</v>
      </c>
      <c r="E143" s="66">
        <v>86310536.400000006</v>
      </c>
      <c r="F143" s="66">
        <v>101919166.37</v>
      </c>
      <c r="G143" s="98">
        <f>IFERROR(((E143/F143)-1)*100,IF(E143+F143&lt;&gt;0,100,0))</f>
        <v>-15.31471510798622</v>
      </c>
    </row>
    <row r="144" spans="1:7" s="16" customFormat="1" ht="12" x14ac:dyDescent="0.2">
      <c r="A144" s="81" t="s">
        <v>34</v>
      </c>
      <c r="B144" s="82">
        <f>SUM(B141:B143)</f>
        <v>1462290.26398</v>
      </c>
      <c r="C144" s="82">
        <f>SUM(C141:C143)</f>
        <v>1052792.7095600001</v>
      </c>
      <c r="D144" s="98">
        <f>IFERROR(((B144/C144)-1)*100,IF(B144+C144&lt;&gt;0,100,0))</f>
        <v>38.896313652394475</v>
      </c>
      <c r="E144" s="82">
        <f>SUM(E141:E143)</f>
        <v>860373543.52442002</v>
      </c>
      <c r="F144" s="82">
        <f>SUM(F141:F143)</f>
        <v>1009517488.39626</v>
      </c>
      <c r="G144" s="98">
        <f>IFERROR(((E144/F144)-1)*100,IF(E144+F144&lt;&gt;0,100,0))</f>
        <v>-14.773785158370368</v>
      </c>
    </row>
    <row r="145" spans="1:7" s="16" customFormat="1" ht="12" x14ac:dyDescent="0.2">
      <c r="A145" s="79"/>
      <c r="B145" s="71"/>
      <c r="C145" s="71"/>
      <c r="D145" s="98"/>
      <c r="E145" s="84"/>
      <c r="F145" s="93"/>
      <c r="G145" s="98"/>
    </row>
    <row r="146" spans="1:7" s="16" customFormat="1" ht="12" x14ac:dyDescent="0.2">
      <c r="A146" s="81" t="s">
        <v>35</v>
      </c>
      <c r="B146" s="85"/>
      <c r="C146" s="85"/>
      <c r="D146" s="98"/>
      <c r="E146" s="94"/>
      <c r="F146" s="94"/>
      <c r="G146" s="98"/>
    </row>
    <row r="147" spans="1:7" s="28" customFormat="1" ht="12" x14ac:dyDescent="0.2">
      <c r="A147" s="79" t="s">
        <v>75</v>
      </c>
      <c r="B147" s="67">
        <v>347.18973</v>
      </c>
      <c r="C147" s="66">
        <v>0</v>
      </c>
      <c r="D147" s="98">
        <f>IFERROR(((B147/C147)-1)*100,IF(B147+C147&lt;&gt;0,100,0))</f>
        <v>100</v>
      </c>
      <c r="E147" s="66">
        <v>955046.47796000005</v>
      </c>
      <c r="F147" s="66">
        <v>379591.86398999998</v>
      </c>
      <c r="G147" s="98">
        <f>IFERROR(((E147/F147)-1)*100,IF(E147+F147&lt;&gt;0,100,0))</f>
        <v>151.59824763397984</v>
      </c>
    </row>
    <row r="148" spans="1:7" s="16" customFormat="1" ht="12" x14ac:dyDescent="0.2">
      <c r="A148" s="79" t="s">
        <v>91</v>
      </c>
      <c r="B148" s="64">
        <v>0</v>
      </c>
      <c r="C148" s="78">
        <v>0</v>
      </c>
      <c r="D148" s="98">
        <f>IFERROR(((B148/C148)-1)*100,IF(B148+C148&lt;&gt;0,100,0))</f>
        <v>0</v>
      </c>
      <c r="E148" s="78">
        <v>0</v>
      </c>
      <c r="F148" s="78">
        <v>0</v>
      </c>
      <c r="G148" s="98">
        <f>IFERROR(((E148/F148)-1)*100,IF(E148+F148&lt;&gt;0,100,0))</f>
        <v>0</v>
      </c>
    </row>
    <row r="149" spans="1:7" s="16" customFormat="1" ht="12" x14ac:dyDescent="0.2">
      <c r="A149" s="81" t="s">
        <v>34</v>
      </c>
      <c r="B149" s="82">
        <f>SUM(B147:B148)</f>
        <v>347.18973</v>
      </c>
      <c r="C149" s="82">
        <f>SUM(C147:C148)</f>
        <v>0</v>
      </c>
      <c r="D149" s="98">
        <f>IFERROR(((B149/C149)-1)*100,IF(B149+C149&lt;&gt;0,100,0))</f>
        <v>100</v>
      </c>
      <c r="E149" s="82">
        <f>SUM(E147:E148)</f>
        <v>955046.47796000005</v>
      </c>
      <c r="F149" s="82">
        <f>SUM(F147:F148)</f>
        <v>379591.86398999998</v>
      </c>
      <c r="G149" s="98">
        <f>IFERROR(((E149/F149)-1)*100,IF(E149+F149&lt;&gt;0,100,0))</f>
        <v>151.59824763397984</v>
      </c>
    </row>
    <row r="150" spans="1:7" s="16" customFormat="1" ht="12" x14ac:dyDescent="0.2">
      <c r="A150" s="30" t="s">
        <v>93</v>
      </c>
      <c r="B150" s="45"/>
      <c r="C150" s="45"/>
      <c r="D150" s="45"/>
      <c r="E150" s="50"/>
      <c r="F150" s="50"/>
      <c r="G150" s="45"/>
    </row>
    <row r="151" spans="1:7" s="16" customFormat="1" ht="12" x14ac:dyDescent="0.2">
      <c r="A151" s="81" t="s">
        <v>33</v>
      </c>
      <c r="B151" s="85"/>
      <c r="C151" s="85"/>
      <c r="D151" s="98"/>
      <c r="E151" s="91"/>
      <c r="F151" s="91"/>
      <c r="G151" s="92"/>
    </row>
    <row r="152" spans="1:7" s="16" customFormat="1" ht="12" x14ac:dyDescent="0.2">
      <c r="A152" s="79" t="s">
        <v>90</v>
      </c>
      <c r="B152" s="67">
        <v>0</v>
      </c>
      <c r="C152" s="66">
        <v>35000</v>
      </c>
      <c r="D152" s="98">
        <f>IFERROR(((B152/C152)-1)*100,IF(B152+C152&lt;&gt;0,100,0))</f>
        <v>-100</v>
      </c>
      <c r="E152" s="78"/>
      <c r="F152" s="78"/>
      <c r="G152" s="65"/>
    </row>
    <row r="153" spans="1:7" s="16" customFormat="1" ht="12" x14ac:dyDescent="0.2">
      <c r="A153" s="79" t="s">
        <v>72</v>
      </c>
      <c r="B153" s="67">
        <v>882230</v>
      </c>
      <c r="C153" s="66">
        <v>809221</v>
      </c>
      <c r="D153" s="98">
        <f>IFERROR(((B153/C153)-1)*100,IF(B153+C153&lt;&gt;0,100,0))</f>
        <v>9.0221336322215961</v>
      </c>
      <c r="E153" s="78"/>
      <c r="F153" s="78"/>
      <c r="G153" s="65"/>
    </row>
    <row r="154" spans="1:7" s="16" customFormat="1" ht="12" x14ac:dyDescent="0.2">
      <c r="A154" s="79" t="s">
        <v>74</v>
      </c>
      <c r="B154" s="67">
        <v>2611</v>
      </c>
      <c r="C154" s="66">
        <v>2126</v>
      </c>
      <c r="D154" s="98">
        <f>IFERROR(((B154/C154)-1)*100,IF(B154+C154&lt;&gt;0,100,0))</f>
        <v>22.812793979303848</v>
      </c>
      <c r="E154" s="78"/>
      <c r="F154" s="78"/>
      <c r="G154" s="65"/>
    </row>
    <row r="155" spans="1:7" s="28" customFormat="1" ht="12" x14ac:dyDescent="0.2">
      <c r="A155" s="81" t="s">
        <v>34</v>
      </c>
      <c r="B155" s="82">
        <f>SUM(B152:B154)</f>
        <v>884841</v>
      </c>
      <c r="C155" s="82">
        <f>SUM(C152:C154)</f>
        <v>846347</v>
      </c>
      <c r="D155" s="98">
        <f>IFERROR(((B155/C155)-1)*100,IF(B155+C155&lt;&gt;0,100,0))</f>
        <v>4.5482526670502788</v>
      </c>
      <c r="E155" s="82"/>
      <c r="F155" s="82"/>
      <c r="G155" s="65"/>
    </row>
    <row r="156" spans="1:7" s="28" customFormat="1" ht="12" x14ac:dyDescent="0.2">
      <c r="A156" s="79"/>
      <c r="B156" s="71"/>
      <c r="C156" s="71"/>
      <c r="D156" s="98"/>
      <c r="E156" s="84"/>
      <c r="F156" s="93"/>
      <c r="G156" s="93"/>
    </row>
    <row r="157" spans="1:7" s="16" customFormat="1" ht="12" x14ac:dyDescent="0.2">
      <c r="A157" s="81" t="s">
        <v>35</v>
      </c>
      <c r="B157" s="85"/>
      <c r="C157" s="85"/>
      <c r="D157" s="98"/>
      <c r="E157" s="94"/>
      <c r="F157" s="94"/>
      <c r="G157" s="94"/>
    </row>
    <row r="158" spans="1:7" s="16" customFormat="1" ht="12" x14ac:dyDescent="0.2">
      <c r="A158" s="79" t="s">
        <v>75</v>
      </c>
      <c r="B158" s="67">
        <v>207681</v>
      </c>
      <c r="C158" s="66">
        <v>69740</v>
      </c>
      <c r="D158" s="98">
        <f>IFERROR(((B158/C158)-1)*100,IF(B158+C158&lt;&gt;0,100,0))</f>
        <v>197.7932320045885</v>
      </c>
      <c r="E158" s="78"/>
      <c r="F158" s="78"/>
      <c r="G158" s="65"/>
    </row>
    <row r="159" spans="1:7" s="16" customFormat="1" ht="12" x14ac:dyDescent="0.2">
      <c r="A159" s="79" t="s">
        <v>91</v>
      </c>
      <c r="B159" s="64">
        <v>0</v>
      </c>
      <c r="C159" s="78">
        <v>0</v>
      </c>
      <c r="D159" s="98">
        <f>IFERROR(((B159/C159)-1)*100,IF(B159+C159&lt;&gt;0,100,0))</f>
        <v>0</v>
      </c>
      <c r="E159" s="78"/>
      <c r="F159" s="78"/>
      <c r="G159" s="65"/>
    </row>
    <row r="160" spans="1:7" s="28" customFormat="1" ht="12" x14ac:dyDescent="0.2">
      <c r="A160" s="81" t="s">
        <v>34</v>
      </c>
      <c r="B160" s="82">
        <f>SUM(B158:B159)</f>
        <v>207681</v>
      </c>
      <c r="C160" s="82">
        <f>SUM(C158:C159)</f>
        <v>69740</v>
      </c>
      <c r="D160" s="98">
        <f>IFERROR(((B160/C160)-1)*100,IF(B160+C160&lt;&gt;0,100,0))</f>
        <v>197.7932320045885</v>
      </c>
      <c r="E160" s="82"/>
      <c r="F160" s="82"/>
      <c r="G160" s="65"/>
    </row>
    <row r="161" spans="1:7" s="32" customFormat="1" ht="15" x14ac:dyDescent="0.25">
      <c r="A161" s="36"/>
      <c r="B161" s="36"/>
      <c r="C161" s="36"/>
      <c r="D161" s="36"/>
      <c r="E161" s="44"/>
      <c r="F161" s="33"/>
      <c r="G161" s="33"/>
    </row>
    <row r="162" spans="1:7" ht="15.75" x14ac:dyDescent="0.25">
      <c r="A162" s="124" t="s">
        <v>60</v>
      </c>
      <c r="B162" s="124"/>
      <c r="C162" s="124"/>
      <c r="D162" s="124"/>
      <c r="E162" s="124"/>
      <c r="F162" s="124"/>
      <c r="G162" s="124"/>
    </row>
    <row r="163" spans="1:7" ht="15.75" x14ac:dyDescent="0.25">
      <c r="A163" s="89"/>
      <c r="B163" s="89"/>
      <c r="C163" s="89"/>
      <c r="D163" s="89"/>
      <c r="E163" s="89"/>
      <c r="F163" s="89"/>
      <c r="G163" s="89"/>
    </row>
    <row r="164" spans="1:7" x14ac:dyDescent="0.2">
      <c r="A164" s="50"/>
      <c r="B164" s="50" t="s">
        <v>0</v>
      </c>
      <c r="C164" s="50" t="s">
        <v>0</v>
      </c>
      <c r="D164" s="50" t="s">
        <v>1</v>
      </c>
      <c r="E164" s="50" t="s">
        <v>2</v>
      </c>
      <c r="F164" s="50" t="s">
        <v>2</v>
      </c>
      <c r="G164" s="50" t="s">
        <v>1</v>
      </c>
    </row>
    <row r="165" spans="1:7" x14ac:dyDescent="0.2">
      <c r="A165" s="50"/>
      <c r="B165" s="50" t="s">
        <v>3</v>
      </c>
      <c r="C165" s="50" t="s">
        <v>3</v>
      </c>
      <c r="D165" s="50" t="s">
        <v>4</v>
      </c>
      <c r="E165" s="50" t="s">
        <v>5</v>
      </c>
      <c r="F165" s="50" t="s">
        <v>5</v>
      </c>
      <c r="G165" s="50" t="s">
        <v>6</v>
      </c>
    </row>
    <row r="166" spans="1:7" x14ac:dyDescent="0.2">
      <c r="A166" s="30" t="s">
        <v>31</v>
      </c>
      <c r="B166" s="45" t="s">
        <v>98</v>
      </c>
      <c r="C166" s="45" t="s">
        <v>99</v>
      </c>
      <c r="D166" s="50" t="s">
        <v>0</v>
      </c>
      <c r="E166" s="125">
        <v>2019</v>
      </c>
      <c r="F166" s="125">
        <v>2018</v>
      </c>
      <c r="G166" s="50" t="s">
        <v>7</v>
      </c>
    </row>
    <row r="167" spans="1:7" x14ac:dyDescent="0.2">
      <c r="A167" s="102" t="s">
        <v>33</v>
      </c>
      <c r="B167" s="104"/>
      <c r="C167" s="104"/>
      <c r="D167" s="105"/>
      <c r="E167" s="106"/>
      <c r="F167" s="106"/>
      <c r="G167" s="107"/>
    </row>
    <row r="168" spans="1:7" x14ac:dyDescent="0.2">
      <c r="A168" s="101" t="s">
        <v>31</v>
      </c>
      <c r="B168" s="112">
        <v>6011</v>
      </c>
      <c r="C168" s="113">
        <v>5015</v>
      </c>
      <c r="D168" s="111">
        <f>IFERROR(((B168/C168)-1)*100,IF(B168+C168&lt;&gt;0,100,0))</f>
        <v>19.860418743768694</v>
      </c>
      <c r="E168" s="113">
        <v>310077</v>
      </c>
      <c r="F168" s="113">
        <v>293126</v>
      </c>
      <c r="G168" s="111">
        <f>IFERROR(((E168/F168)-1)*100,IF(E168+F168&lt;&gt;0,100,0))</f>
        <v>5.7828374146271511</v>
      </c>
    </row>
    <row r="169" spans="1:7" x14ac:dyDescent="0.2">
      <c r="A169" s="101" t="s">
        <v>32</v>
      </c>
      <c r="B169" s="112">
        <v>27964</v>
      </c>
      <c r="C169" s="113">
        <v>38885</v>
      </c>
      <c r="D169" s="111">
        <f t="shared" ref="D169:D171" si="5">IFERROR(((B169/C169)-1)*100,IF(B169+C169&lt;&gt;0,100,0))</f>
        <v>-28.08537996656808</v>
      </c>
      <c r="E169" s="113">
        <v>2362383</v>
      </c>
      <c r="F169" s="113">
        <v>2242984</v>
      </c>
      <c r="G169" s="111">
        <f>IFERROR(((E169/F169)-1)*100,IF(E169+F169&lt;&gt;0,100,0))</f>
        <v>5.3232212088895947</v>
      </c>
    </row>
    <row r="170" spans="1:7" x14ac:dyDescent="0.2">
      <c r="A170" s="101" t="s">
        <v>92</v>
      </c>
      <c r="B170" s="112">
        <v>7113190</v>
      </c>
      <c r="C170" s="113">
        <v>8626197</v>
      </c>
      <c r="D170" s="111">
        <f t="shared" si="5"/>
        <v>-17.539675942944498</v>
      </c>
      <c r="E170" s="113">
        <v>589589066</v>
      </c>
      <c r="F170" s="113">
        <v>474344251</v>
      </c>
      <c r="G170" s="111">
        <f>IFERROR(((E170/F170)-1)*100,IF(E170+F170&lt;&gt;0,100,0))</f>
        <v>24.295606989447837</v>
      </c>
    </row>
    <row r="171" spans="1:7" x14ac:dyDescent="0.2">
      <c r="A171" s="101" t="s">
        <v>93</v>
      </c>
      <c r="B171" s="112">
        <v>137596</v>
      </c>
      <c r="C171" s="113">
        <v>150501</v>
      </c>
      <c r="D171" s="111">
        <f t="shared" si="5"/>
        <v>-8.5746938558547754</v>
      </c>
      <c r="E171" s="100"/>
      <c r="F171" s="100"/>
      <c r="G171" s="111"/>
    </row>
    <row r="172" spans="1:7" x14ac:dyDescent="0.2">
      <c r="A172" s="101"/>
      <c r="B172" s="99"/>
      <c r="C172" s="99"/>
      <c r="D172" s="108"/>
      <c r="E172" s="103"/>
      <c r="F172" s="109"/>
      <c r="G172" s="108"/>
    </row>
    <row r="173" spans="1:7" x14ac:dyDescent="0.2">
      <c r="A173" s="102" t="s">
        <v>35</v>
      </c>
      <c r="B173" s="104"/>
      <c r="C173" s="104"/>
      <c r="D173" s="110"/>
      <c r="E173" s="110"/>
      <c r="F173" s="110"/>
      <c r="G173" s="110"/>
    </row>
    <row r="174" spans="1:7" x14ac:dyDescent="0.2">
      <c r="A174" s="101" t="s">
        <v>31</v>
      </c>
      <c r="B174" s="112">
        <v>226</v>
      </c>
      <c r="C174" s="113">
        <v>437</v>
      </c>
      <c r="D174" s="111">
        <f t="shared" ref="D174:D177" si="6">IFERROR(((B174/C174)-1)*100,IF(B174+C174&lt;&gt;0,100,0))</f>
        <v>-48.283752860411902</v>
      </c>
      <c r="E174" s="113">
        <v>22032</v>
      </c>
      <c r="F174" s="113">
        <v>22043</v>
      </c>
      <c r="G174" s="111">
        <f t="shared" ref="G174" si="7">IFERROR(((E174/F174)-1)*100,IF(E174+F174&lt;&gt;0,100,0))</f>
        <v>-4.9902463367057504E-2</v>
      </c>
    </row>
    <row r="175" spans="1:7" x14ac:dyDescent="0.2">
      <c r="A175" s="101" t="s">
        <v>32</v>
      </c>
      <c r="B175" s="112">
        <v>2200</v>
      </c>
      <c r="C175" s="113">
        <v>7357</v>
      </c>
      <c r="D175" s="111">
        <f t="shared" si="6"/>
        <v>-70.096506728285974</v>
      </c>
      <c r="E175" s="113">
        <v>244820</v>
      </c>
      <c r="F175" s="113">
        <v>237464</v>
      </c>
      <c r="G175" s="111">
        <f t="shared" ref="G175" si="8">IFERROR(((E175/F175)-1)*100,IF(E175+F175&lt;&gt;0,100,0))</f>
        <v>3.0977327089579898</v>
      </c>
    </row>
    <row r="176" spans="1:7" x14ac:dyDescent="0.2">
      <c r="A176" s="101" t="s">
        <v>92</v>
      </c>
      <c r="B176" s="112">
        <v>22841</v>
      </c>
      <c r="C176" s="113">
        <v>76399</v>
      </c>
      <c r="D176" s="111">
        <f t="shared" si="6"/>
        <v>-70.103011819526429</v>
      </c>
      <c r="E176" s="113">
        <v>4104534</v>
      </c>
      <c r="F176" s="113">
        <v>2037865</v>
      </c>
      <c r="G176" s="111">
        <f t="shared" ref="G176" si="9">IFERROR(((E176/F176)-1)*100,IF(E176+F176&lt;&gt;0,100,0))</f>
        <v>101.413440046323</v>
      </c>
    </row>
    <row r="177" spans="1:7" x14ac:dyDescent="0.2">
      <c r="A177" s="101" t="s">
        <v>93</v>
      </c>
      <c r="B177" s="112">
        <v>50558</v>
      </c>
      <c r="C177" s="113">
        <v>69130</v>
      </c>
      <c r="D177" s="111">
        <f t="shared" si="6"/>
        <v>-26.86532619702011</v>
      </c>
      <c r="E177" s="100"/>
      <c r="F177" s="100"/>
      <c r="G177" s="111"/>
    </row>
    <row r="178" spans="1:7" x14ac:dyDescent="0.2">
      <c r="A178" s="95"/>
      <c r="B178" s="95"/>
      <c r="C178" s="95"/>
      <c r="D178" s="95"/>
      <c r="E178" s="95"/>
      <c r="F178" s="95"/>
      <c r="G178" s="95"/>
    </row>
    <row r="179" spans="1:7" x14ac:dyDescent="0.2">
      <c r="A179" s="96" t="s">
        <v>44</v>
      </c>
      <c r="B179" s="95"/>
      <c r="C179" s="95"/>
      <c r="D179" s="95"/>
      <c r="E179" s="95"/>
      <c r="F179" s="95"/>
      <c r="G179" s="95"/>
    </row>
    <row r="180" spans="1:7" x14ac:dyDescent="0.2">
      <c r="A180" s="96" t="s">
        <v>61</v>
      </c>
      <c r="B180" s="96"/>
      <c r="C180" s="96"/>
      <c r="D180" s="96"/>
      <c r="E180" s="96"/>
      <c r="F180" s="96"/>
      <c r="G180" s="96"/>
    </row>
    <row r="181" spans="1:7" ht="27" customHeight="1" x14ac:dyDescent="0.2">
      <c r="A181" s="123" t="s">
        <v>85</v>
      </c>
      <c r="B181" s="123"/>
      <c r="C181" s="123"/>
      <c r="D181" s="123"/>
      <c r="E181" s="123"/>
      <c r="F181" s="123"/>
      <c r="G181" s="123"/>
    </row>
    <row r="182" spans="1:7" x14ac:dyDescent="0.2">
      <c r="A182" s="97"/>
      <c r="B182" s="97"/>
      <c r="C182" s="97"/>
      <c r="D182" s="97"/>
      <c r="E182" s="97"/>
      <c r="F182" s="97"/>
      <c r="G182" s="97"/>
    </row>
    <row r="183" spans="1:7" x14ac:dyDescent="0.2">
      <c r="A183" s="96" t="s">
        <v>62</v>
      </c>
      <c r="B183" s="96"/>
      <c r="C183" s="96"/>
      <c r="D183" s="96"/>
      <c r="E183" s="96"/>
      <c r="F183" s="96"/>
      <c r="G183" s="96"/>
    </row>
    <row r="184" spans="1:7" x14ac:dyDescent="0.2">
      <c r="A184" s="97" t="s">
        <v>86</v>
      </c>
      <c r="B184" s="97"/>
      <c r="C184" s="97"/>
      <c r="D184" s="97"/>
      <c r="E184" s="97"/>
      <c r="F184" s="97"/>
      <c r="G184" s="97"/>
    </row>
    <row r="185" spans="1:7" x14ac:dyDescent="0.2">
      <c r="A185" s="97"/>
      <c r="B185" s="97"/>
      <c r="C185" s="97"/>
      <c r="D185" s="97"/>
      <c r="E185" s="97"/>
      <c r="F185" s="97"/>
      <c r="G185" s="97"/>
    </row>
    <row r="186" spans="1:7" x14ac:dyDescent="0.2">
      <c r="A186" s="97" t="s">
        <v>80</v>
      </c>
      <c r="B186" s="97"/>
      <c r="C186" s="97"/>
      <c r="D186" s="97"/>
      <c r="E186" s="97"/>
      <c r="F186" s="97"/>
      <c r="G186" s="97"/>
    </row>
    <row r="187" spans="1:7" x14ac:dyDescent="0.2">
      <c r="A187" s="97" t="s">
        <v>81</v>
      </c>
      <c r="B187" s="97"/>
      <c r="C187" s="97"/>
      <c r="D187" s="97"/>
      <c r="E187" s="97"/>
      <c r="F187" s="97"/>
      <c r="G187" s="97"/>
    </row>
    <row r="188" spans="1:7" x14ac:dyDescent="0.2">
      <c r="A188" s="97" t="s">
        <v>82</v>
      </c>
      <c r="B188" s="97"/>
      <c r="C188" s="97"/>
      <c r="D188" s="97"/>
      <c r="E188" s="97"/>
      <c r="F188" s="97"/>
      <c r="G188" s="97"/>
    </row>
    <row r="189" spans="1:7" x14ac:dyDescent="0.2">
      <c r="A189" s="35"/>
      <c r="B189" s="35"/>
      <c r="C189" s="34"/>
      <c r="D189" s="34"/>
      <c r="E189" s="34"/>
      <c r="F189" s="34"/>
      <c r="G189" s="34"/>
    </row>
  </sheetData>
  <mergeCells count="11">
    <mergeCell ref="A181:G181"/>
    <mergeCell ref="A162:G162"/>
    <mergeCell ref="A113:G113"/>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2" max="6" man="1"/>
    <brk id="161" max="6" man="1"/>
  </rowBreak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Equity Market Weekly Statistics" ma:contentTypeID="0x01010025A8B514A743974EAD575655CE6523734000DC03107B12B41E43838529554B89BDF3" ma:contentTypeVersion="2" ma:contentTypeDescription="Create a new document." ma:contentTypeScope="" ma:versionID="371c32eb71b50dc59179acd9d85e891b">
  <xsd:schema xmlns:xsd="http://www.w3.org/2001/XMLSchema" xmlns:xs="http://www.w3.org/2001/XMLSchema" xmlns:p="http://schemas.microsoft.com/office/2006/metadata/properties" xmlns:ns2="a5d7cc70-31c1-4b2e-9a12-faea9898ee50" targetNamespace="http://schemas.microsoft.com/office/2006/metadata/properties" ma:root="true" ma:fieldsID="5c4a87817bebb2150ac481245b80301f"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Board" ma:internalName="JSEDisplayPriority"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 xsi:nil="true"/>
    <JSEDate xmlns="a5d7cc70-31c1-4b2e-9a12-faea9898ee50">2019-09-30T08:00:00+00:00</JSEDat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Props1.xml><?xml version="1.0" encoding="utf-8"?>
<ds:datastoreItem xmlns:ds="http://schemas.openxmlformats.org/officeDocument/2006/customXml" ds:itemID="{0332FFF8-B8DF-4DC8-BD9A-AC9113F404B0}"/>
</file>

<file path=customXml/itemProps2.xml><?xml version="1.0" encoding="utf-8"?>
<ds:datastoreItem xmlns:ds="http://schemas.openxmlformats.org/officeDocument/2006/customXml" ds:itemID="{15A6A1F2-C67C-41DA-B154-4D12E6527563}"/>
</file>

<file path=customXml/itemProps3.xml><?xml version="1.0" encoding="utf-8"?>
<ds:datastoreItem xmlns:ds="http://schemas.openxmlformats.org/officeDocument/2006/customXml" ds:itemID="{1479251D-E639-403D-A85F-F048E8BC22F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2019-09-30T08:17:16Z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0x01010025A8B514A743974EAD575655CE6523734000DC03107B12B41E43838529554B89BDF3</vt:lpwstr>
  </property>
</Properties>
</file>