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<sst xmlns="http://schemas.openxmlformats.org/spreadsheetml/2006/main" count="265" uniqueCount="100">
  <si>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</si>
  <si>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</si>
  <si>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</si>
  <si>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</si>
  <si>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</si>
  <si>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</si>
  <si>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</si>
  <si>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</si>
  <si>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</si>
  <si>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</si>
  <si>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</si>
  <si>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</si>
  <si>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</si>
  <si>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</si>
  <si>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</si>
  <si>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</si>
  <si>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</si>
  <si>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</si>
  <si>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</si>
  <si>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</si>
  <si>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</si>
  <si>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</si>
  <si>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</si>
  <si>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</si>
  <si>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</si>
  <si>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</si>
  <si>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</si>
  <si>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</si>
  <si>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</si>
  <si>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</si>
  <si>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</si>
  <si>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</si>
  <si>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</si>
  <si>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</si>
  <si>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</si>
  <si>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</si>
  <si>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</si>
  <si>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</si>
  <si>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</si>
  <si>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</si>
  <si>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</si>
  <si>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</si>
  <si>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</si>
  <si>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</si>
  <si>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</si>
  <si>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</si>
  <si>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</si>
  <si>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</si>
  <si>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</si>
  <si>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</si>
  <si>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</si>
  <si>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</si>
  <si>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</si>
  <si>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</si>
  <si>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</si>
  <si>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</si>
  <si>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</si>
  <si>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</si>
  <si>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</si>
  <si>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</si>
  <si>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</si>
  <si>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</si>
  <si>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</si>
  <si>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</si>
  <si>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</si>
  <si>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</si>
  <si>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</si>
  <si>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</si>
  <si>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</si>
  <si>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</si>
  <si>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</si>
  <si>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</si>
  <si>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</si>
  <si>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</si>
  <si>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</si>
  <si>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</si>
  <si>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</si>
  <si>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</si>
  <si>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</si>
  <si>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</si>
  <si>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</si>
  <si>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</si>
  <si>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</si>
  <si>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</si>
  <si>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</si>
  <si>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</si>
  <si>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</si>
  <si>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</si>
  <si>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</si>
  <si>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</si>
  <si>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</si>
  <si>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</si>
  <si>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</si>
  <si>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</si>
  <si>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</si>
  <si>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</si>
  <si>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</si>
  <si>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18 October 2019</t>
  </si>
  <si>
    <t>18.10.2019</t>
  </si>
  <si>
    <t>19.10.2018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</si>
</sst>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2019</v>
      </c>
      <c r="F10" s="125">
        <v>2018</v>
      </c>
      <c r="G10" s="29" t="s">
        <v>7</v>
      </c>
    </row>
    <row r="11" spans="1:7" s="16" customFormat="1" ht="12" x14ac:dyDescent="0.2">
      <c r="A11" s="64" t="s">
        <v>8</v>
      </c>
      <c r="B11" s="67">
        <v>1643573</v>
      </c>
      <c r="C11" s="67">
        <v>1513027</v>
      </c>
      <c r="D11" s="98">
        <f>IFERROR(((B11/C11)-1)*100,IF(B11+C11&lt;&gt;0,100,0))</f>
        <v>8.6281341972086487</v>
      </c>
      <c r="E11" s="67">
        <v>60358088</v>
      </c>
      <c r="F11" s="67">
        <v>55281767</v>
      </c>
      <c r="G11" s="98">
        <f>IFERROR(((E11/F11)-1)*100,IF(E11+F11&lt;&gt;0,100,0))</f>
        <v>9.1826315899055757</v>
      </c>
    </row>
    <row r="12" spans="1:7" s="16" customFormat="1" ht="12" x14ac:dyDescent="0.2">
      <c r="A12" s="64" t="s">
        <v>9</v>
      </c>
      <c r="B12" s="67">
        <v>2000817.426</v>
      </c>
      <c r="C12" s="67">
        <v>1823904.598</v>
      </c>
      <c r="D12" s="98">
        <f>IFERROR(((B12/C12)-1)*100,IF(B12+C12&lt;&gt;0,100,0))</f>
        <v>9.6996755309457292</v>
      </c>
      <c r="E12" s="67">
        <v>63785178.156000003</v>
      </c>
      <c r="F12" s="67">
        <v>74206835.247999996</v>
      </c>
      <c r="G12" s="98">
        <f>IFERROR(((E12/F12)-1)*100,IF(E12+F12&lt;&gt;0,100,0))</f>
        <v>-14.044066233482011</v>
      </c>
    </row>
    <row r="13" spans="1:7" s="16" customFormat="1" ht="12" x14ac:dyDescent="0.2">
      <c r="A13" s="64" t="s">
        <v>10</v>
      </c>
      <c r="B13" s="67">
        <v>103892506.71366</v>
      </c>
      <c r="C13" s="67">
        <v>102985257.474351</v>
      </c>
      <c r="D13" s="98">
        <f>IFERROR(((B13/C13)-1)*100,IF(B13+C13&lt;&gt;0,100,0))</f>
        <v>0.88095059580246549</v>
      </c>
      <c r="E13" s="67">
        <v>4098488019.8078499</v>
      </c>
      <c r="F13" s="67">
        <v>4576631353.9563398</v>
      </c>
      <c r="G13" s="98">
        <f>IFERROR(((E13/F13)-1)*100,IF(E13+F13&lt;&gt;0,100,0))</f>
        <v>-10.447495049719302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416</v>
      </c>
      <c r="C16" s="67">
        <v>860</v>
      </c>
      <c r="D16" s="98">
        <f>IFERROR(((B16/C16)-1)*100,IF(B16+C16&lt;&gt;0,100,0))</f>
        <v>-51.627906976744185</v>
      </c>
      <c r="E16" s="67">
        <v>25587</v>
      </c>
      <c r="F16" s="67">
        <v>52407</v>
      </c>
      <c r="G16" s="98">
        <f>IFERROR(((E16/F16)-1)*100,IF(E16+F16&lt;&gt;0,100,0))</f>
        <v>-51.176369568950705</v>
      </c>
    </row>
    <row r="17" spans="1:7" s="16" customFormat="1" ht="12" x14ac:dyDescent="0.2">
      <c r="A17" s="64" t="s">
        <v>9</v>
      </c>
      <c r="B17" s="67">
        <v>277433.13299999997</v>
      </c>
      <c r="C17" s="67">
        <v>102514.14200000001</v>
      </c>
      <c r="D17" s="98">
        <f>IFERROR(((B17/C17)-1)*100,IF(B17+C17&lt;&gt;0,100,0))</f>
        <v>170.62913232010462</v>
      </c>
      <c r="E17" s="67">
        <v>6226366.5939999996</v>
      </c>
      <c r="F17" s="67">
        <v>7693956.3310000002</v>
      </c>
      <c r="G17" s="98">
        <f>IFERROR(((E17/F17)-1)*100,IF(E17+F17&lt;&gt;0,100,0))</f>
        <v>-19.074578459548587</v>
      </c>
    </row>
    <row r="18" spans="1:7" s="16" customFormat="1" ht="12" x14ac:dyDescent="0.2">
      <c r="A18" s="64" t="s">
        <v>10</v>
      </c>
      <c r="B18" s="67">
        <v>7981370.2925800402</v>
      </c>
      <c r="C18" s="67">
        <v>5461535.6194818504</v>
      </c>
      <c r="D18" s="98">
        <f>IFERROR(((B18/C18)-1)*100,IF(B18+C18&lt;&gt;0,100,0))</f>
        <v>46.137841967187484</v>
      </c>
      <c r="E18" s="67">
        <v>239448746.245482</v>
      </c>
      <c r="F18" s="67">
        <v>306646966.87545902</v>
      </c>
      <c r="G18" s="98">
        <f>IFERROR(((E18/F18)-1)*100,IF(E18+F18&lt;&gt;0,100,0))</f>
        <v>-21.913870962000669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2019</v>
      </c>
      <c r="F23" s="125">
        <v>2018</v>
      </c>
      <c r="G23" s="29" t="s">
        <v>13</v>
      </c>
    </row>
    <row r="24" spans="1:7" s="16" customFormat="1" ht="12" x14ac:dyDescent="0.2">
      <c r="A24" s="64" t="s">
        <v>14</v>
      </c>
      <c r="B24" s="66">
        <v>15941591.556399999</v>
      </c>
      <c r="C24" s="66">
        <v>17532391.971299998</v>
      </c>
      <c r="D24" s="65">
        <f>B24-C24</f>
        <v>-1590800.4148999993</v>
      </c>
      <c r="E24" s="67">
        <v>725652615.06766999</v>
      </c>
      <c r="F24" s="67">
        <v>897601623.64023995</v>
      </c>
      <c r="G24" s="65">
        <f>E24-F24</f>
        <v>-171949008.57256997</v>
      </c>
    </row>
    <row r="25" spans="1:7" s="16" customFormat="1" ht="12" x14ac:dyDescent="0.2">
      <c r="A25" s="68" t="s">
        <v>15</v>
      </c>
      <c r="B25" s="66">
        <v>17321043.308079999</v>
      </c>
      <c r="C25" s="66">
        <v>20418700.550749999</v>
      </c>
      <c r="D25" s="65">
        <f>B25-C25</f>
        <v>-3097657.2426699996</v>
      </c>
      <c r="E25" s="67">
        <v>812590021.92947996</v>
      </c>
      <c r="F25" s="67">
        <v>914601041.09343004</v>
      </c>
      <c r="G25" s="65">
        <f>E25-F25</f>
        <v>-102011019.16395009</v>
      </c>
    </row>
    <row r="26" spans="1:7" s="28" customFormat="1" ht="12" x14ac:dyDescent="0.2">
      <c r="A26" s="69" t="s">
        <v>16</v>
      </c>
      <c r="B26" s="70">
        <f>B24-B25</f>
        <v>-1379451.7516799998</v>
      </c>
      <c r="C26" s="70">
        <f>C24-C25</f>
        <v>-2886308.5794500001</v>
      </c>
      <c r="D26" s="70"/>
      <c r="E26" s="70">
        <f>E24-E25</f>
        <v>-86937406.861809969</v>
      </c>
      <c r="F26" s="70">
        <f>F24-F25</f>
        <v>-16999417.453190088</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55722.787024589998</v>
      </c>
      <c r="C33" s="126">
        <v>52092.975880329999</v>
      </c>
      <c r="D33" s="98">
        <f t="shared" ref="D33:D42" si="0">IFERROR(((B33/C33)-1)*100,IF(B33+C33&lt;&gt;0,100,0))</f>
        <v>6.9679473727869645</v>
      </c>
      <c r="E33" s="64"/>
      <c r="F33" s="126">
        <v>56576.800000000003</v>
      </c>
      <c r="G33" s="126">
        <v>54947.96</v>
      </c>
    </row>
    <row r="34" spans="1:7" s="16" customFormat="1" ht="12" x14ac:dyDescent="0.2">
      <c r="A34" s="64" t="s">
        <v>23</v>
      </c>
      <c r="B34" s="126">
        <v>72847.858018319996</v>
      </c>
      <c r="C34" s="126">
        <v>67670.756410240007</v>
      </c>
      <c r="D34" s="98">
        <f t="shared" si="0"/>
        <v>7.6504266875559557</v>
      </c>
      <c r="E34" s="64"/>
      <c r="F34" s="126">
        <v>73888.89</v>
      </c>
      <c r="G34" s="126">
        <v>71283.740000000005</v>
      </c>
    </row>
    <row r="35" spans="1:7" s="16" customFormat="1" ht="12" x14ac:dyDescent="0.2">
      <c r="A35" s="64" t="s">
        <v>24</v>
      </c>
      <c r="B35" s="126">
        <v>46657.959322520001</v>
      </c>
      <c r="C35" s="126">
        <v>53044.870490269997</v>
      </c>
      <c r="D35" s="98">
        <f t="shared" si="0"/>
        <v>-12.040582074607098</v>
      </c>
      <c r="E35" s="64"/>
      <c r="F35" s="126">
        <v>47180.87</v>
      </c>
      <c r="G35" s="126">
        <v>45873.91</v>
      </c>
    </row>
    <row r="36" spans="1:7" s="16" customFormat="1" ht="12" x14ac:dyDescent="0.2">
      <c r="A36" s="64" t="s">
        <v>25</v>
      </c>
      <c r="B36" s="126">
        <v>49510.903828609997</v>
      </c>
      <c r="C36" s="126">
        <v>45895.363785699999</v>
      </c>
      <c r="D36" s="98">
        <f t="shared" si="0"/>
        <v>7.8777892681973327</v>
      </c>
      <c r="E36" s="64"/>
      <c r="F36" s="126">
        <v>50323.4</v>
      </c>
      <c r="G36" s="126">
        <v>48855.55</v>
      </c>
    </row>
    <row r="37" spans="1:7" s="16" customFormat="1" ht="12" x14ac:dyDescent="0.2">
      <c r="A37" s="64" t="s">
        <v>79</v>
      </c>
      <c r="B37" s="126">
        <v>44207.550897089997</v>
      </c>
      <c r="C37" s="126">
        <v>41135.682097160003</v>
      </c>
      <c r="D37" s="98">
        <f t="shared" si="0"/>
        <v>7.4676500870325402</v>
      </c>
      <c r="E37" s="64"/>
      <c r="F37" s="126">
        <v>45005.11</v>
      </c>
      <c r="G37" s="126">
        <v>43929.05</v>
      </c>
    </row>
    <row r="38" spans="1:7" s="16" customFormat="1" ht="12" x14ac:dyDescent="0.2">
      <c r="A38" s="64" t="s">
        <v>26</v>
      </c>
      <c r="B38" s="126">
        <v>69810.93209663</v>
      </c>
      <c r="C38" s="126">
        <v>62760.53153978</v>
      </c>
      <c r="D38" s="98">
        <f t="shared" si="0"/>
        <v>11.233812690673584</v>
      </c>
      <c r="E38" s="64"/>
      <c r="F38" s="126">
        <v>71119.69</v>
      </c>
      <c r="G38" s="126">
        <v>68396.820000000007</v>
      </c>
    </row>
    <row r="39" spans="1:7" s="16" customFormat="1" ht="12" x14ac:dyDescent="0.2">
      <c r="A39" s="64" t="s">
        <v>27</v>
      </c>
      <c r="B39" s="126">
        <v>16038.81728058</v>
      </c>
      <c r="C39" s="126">
        <v>15527.378290479999</v>
      </c>
      <c r="D39" s="98">
        <f t="shared" si="0"/>
        <v>3.2937884331289302</v>
      </c>
      <c r="E39" s="64"/>
      <c r="F39" s="126">
        <v>16369.52</v>
      </c>
      <c r="G39" s="126">
        <v>15737.65</v>
      </c>
    </row>
    <row r="40" spans="1:7" s="16" customFormat="1" ht="12" x14ac:dyDescent="0.2">
      <c r="A40" s="64" t="s">
        <v>28</v>
      </c>
      <c r="B40" s="126">
        <v>74589.037439170002</v>
      </c>
      <c r="C40" s="126">
        <v>67878.014116599996</v>
      </c>
      <c r="D40" s="98">
        <f t="shared" si="0"/>
        <v>9.8868881329408076</v>
      </c>
      <c r="E40" s="64"/>
      <c r="F40" s="126">
        <v>76006.63</v>
      </c>
      <c r="G40" s="126">
        <v>73155.16</v>
      </c>
    </row>
    <row r="41" spans="1:7" s="16" customFormat="1" ht="12" x14ac:dyDescent="0.2">
      <c r="A41" s="64" t="s">
        <v>29</v>
      </c>
      <c r="B41" s="126">
        <v>2493.2219665799998</v>
      </c>
      <c r="C41" s="126">
        <v>1194.9181131800001</v>
      </c>
      <c r="D41" s="98">
        <f t="shared" si="0"/>
        <v>108.65211926069662</v>
      </c>
      <c r="E41" s="64"/>
      <c r="F41" s="126">
        <v>2561.92</v>
      </c>
      <c r="G41" s="126">
        <v>2372.0100000000002</v>
      </c>
    </row>
    <row r="42" spans="1:7" s="16" customFormat="1" ht="12" x14ac:dyDescent="0.2">
      <c r="A42" s="64" t="s">
        <v>78</v>
      </c>
      <c r="B42" s="126">
        <v>822.71911513999999</v>
      </c>
      <c r="C42" s="126">
        <v>997.74167290000003</v>
      </c>
      <c r="D42" s="98">
        <f t="shared" si="0"/>
        <v>-17.541871058796787</v>
      </c>
      <c r="E42" s="64"/>
      <c r="F42" s="126">
        <v>830.73</v>
      </c>
      <c r="G42" s="126">
        <v>812.96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17365.767395167699</v>
      </c>
      <c r="D48" s="72"/>
      <c r="E48" s="127">
        <v>13401.694299287999</v>
      </c>
      <c r="F48" s="72"/>
      <c r="G48" s="98">
        <f>IFERROR(((C48/E48)-1)*100,IF(C48+E48&lt;&gt;0,100,0))</f>
        <v>29.578895081126433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3496</v>
      </c>
      <c r="D54" s="75"/>
      <c r="E54" s="128">
        <v>1269003</v>
      </c>
      <c r="F54" s="128">
        <v>166724923.86000001</v>
      </c>
      <c r="G54" s="128">
        <v>11464368.096000001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2019</v>
      </c>
      <c r="F67" s="125">
        <v>2018</v>
      </c>
      <c r="G67" s="50" t="s">
        <v>7</v>
      </c>
    </row>
    <row r="68" spans="1:7" s="16" customFormat="1" ht="12" x14ac:dyDescent="0.2">
      <c r="A68" s="77" t="s">
        <v>53</v>
      </c>
      <c r="B68" s="67">
        <v>4547</v>
      </c>
      <c r="C68" s="66">
        <v>4867</v>
      </c>
      <c r="D68" s="98">
        <f>IFERROR(((B68/C68)-1)*100,IF(B68+C68&lt;&gt;0,100,0))</f>
        <v>-6.5748921306759804</v>
      </c>
      <c r="E68" s="66">
        <v>234741</v>
      </c>
      <c r="F68" s="66">
        <v>248400</v>
      </c>
      <c r="G68" s="98">
        <f>IFERROR(((E68/F68)-1)*100,IF(E68+F68&lt;&gt;0,100,0))</f>
        <v>-5.4987922705314052</v>
      </c>
    </row>
    <row r="69" spans="1:7" s="16" customFormat="1" ht="12" x14ac:dyDescent="0.2">
      <c r="A69" s="79" t="s">
        <v>54</v>
      </c>
      <c r="B69" s="67">
        <v>176235353.50299999</v>
      </c>
      <c r="C69" s="66">
        <v>166499492.49399999</v>
      </c>
      <c r="D69" s="98">
        <f>IFERROR(((B69/C69)-1)*100,IF(B69+C69&lt;&gt;0,100,0))</f>
        <v>5.8473817926807392</v>
      </c>
      <c r="E69" s="66">
        <v>8095097213.0050001</v>
      </c>
      <c r="F69" s="66">
        <v>7600084305.0349998</v>
      </c>
      <c r="G69" s="98">
        <f>IFERROR(((E69/F69)-1)*100,IF(E69+F69&lt;&gt;0,100,0))</f>
        <v>6.5132554864168801</v>
      </c>
    </row>
    <row r="70" spans="1:7" s="62" customFormat="1" ht="12" x14ac:dyDescent="0.2">
      <c r="A70" s="79" t="s">
        <v>55</v>
      </c>
      <c r="B70" s="67">
        <v>173972538.48778999</v>
      </c>
      <c r="C70" s="66">
        <v>167811100.77339</v>
      </c>
      <c r="D70" s="98">
        <f>IFERROR(((B70/C70)-1)*100,IF(B70+C70&lt;&gt;0,100,0))</f>
        <v>3.6716508538492398</v>
      </c>
      <c r="E70" s="66">
        <v>8142033669.2239103</v>
      </c>
      <c r="F70" s="66">
        <v>7861337001.36199</v>
      </c>
      <c r="G70" s="98">
        <f>IFERROR(((E70/F70)-1)*100,IF(E70+F70&lt;&gt;0,100,0))</f>
        <v>3.5705970601856762</v>
      </c>
    </row>
    <row r="71" spans="1:7" s="16" customFormat="1" ht="12" x14ac:dyDescent="0.2">
      <c r="A71" s="79" t="s">
        <v>94</v>
      </c>
      <c r="B71" s="98">
        <f>IFERROR(B69/B68/1000,)</f>
        <v>38.758599846712116</v>
      </c>
      <c r="C71" s="98">
        <f>IFERROR(C69/C68/1000,)</f>
        <v>34.209881342510791</v>
      </c>
      <c r="D71" s="98">
        <f>IFERROR(((B71/C71)-1)*100,IF(B71+C71&lt;&gt;0,100,0))</f>
        <v>13.296504769073469</v>
      </c>
      <c r="E71" s="98">
        <f>IFERROR(E69/E68/1000,)</f>
        <v>34.48522930806719</v>
      </c>
      <c r="F71" s="98">
        <f>IFERROR(F69/F68/1000,)</f>
        <v>30.596152596759257</v>
      </c>
      <c r="G71" s="98">
        <f>IFERROR(((E71/F71)-1)*100,IF(E71+F71&lt;&gt;0,100,0))</f>
        <v>12.710999198375884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3918</v>
      </c>
      <c r="C74" s="66">
        <v>3686</v>
      </c>
      <c r="D74" s="98">
        <f>IFERROR(((B74/C74)-1)*100,IF(B74+C74&lt;&gt;0,100,0))</f>
        <v>6.294085729788379</v>
      </c>
      <c r="E74" s="66">
        <v>145498</v>
      </c>
      <c r="F74" s="66">
        <v>129921</v>
      </c>
      <c r="G74" s="98">
        <f>IFERROR(((E74/F74)-1)*100,IF(E74+F74&lt;&gt;0,100,0))</f>
        <v>11.989593676157039</v>
      </c>
    </row>
    <row r="75" spans="1:7" s="16" customFormat="1" ht="12" x14ac:dyDescent="0.2">
      <c r="A75" s="79" t="s">
        <v>54</v>
      </c>
      <c r="B75" s="67">
        <v>495193368</v>
      </c>
      <c r="C75" s="66">
        <v>469993796.89300001</v>
      </c>
      <c r="D75" s="98">
        <f>IFERROR(((B75/C75)-1)*100,IF(B75+C75&lt;&gt;0,100,0))</f>
        <v>5.3616816378402099</v>
      </c>
      <c r="E75" s="66">
        <v>21280703484.771</v>
      </c>
      <c r="F75" s="66">
        <v>16819390665.674</v>
      </c>
      <c r="G75" s="98">
        <f>IFERROR(((E75/F75)-1)*100,IF(E75+F75&lt;&gt;0,100,0))</f>
        <v>26.524818334839615</v>
      </c>
    </row>
    <row r="76" spans="1:7" s="16" customFormat="1" ht="12" x14ac:dyDescent="0.2">
      <c r="A76" s="79" t="s">
        <v>55</v>
      </c>
      <c r="B76" s="67">
        <v>499156260.78534001</v>
      </c>
      <c r="C76" s="66">
        <v>438596190.69634998</v>
      </c>
      <c r="D76" s="98">
        <f>IFERROR(((B76/C76)-1)*100,IF(B76+C76&lt;&gt;0,100,0))</f>
        <v>13.807705441499628</v>
      </c>
      <c r="E76" s="66">
        <v>21007868935.4809</v>
      </c>
      <c r="F76" s="66">
        <v>16478205388.827499</v>
      </c>
      <c r="G76" s="98">
        <f>IFERROR(((E76/F76)-1)*100,IF(E76+F76&lt;&gt;0,100,0))</f>
        <v>27.488815922421917</v>
      </c>
    </row>
    <row r="77" spans="1:7" s="16" customFormat="1" ht="12" x14ac:dyDescent="0.2">
      <c r="A77" s="79" t="s">
        <v>94</v>
      </c>
      <c r="B77" s="98">
        <f>IFERROR(B75/B74/1000,)</f>
        <v>126.38932312404287</v>
      </c>
      <c r="C77" s="98">
        <f>IFERROR(C75/C74/1000,)</f>
        <v>127.50781250488335</v>
      </c>
      <c r="D77" s="98">
        <f>IFERROR(((B77/C77)-1)*100,IF(B77+C77&lt;&gt;0,100,0))</f>
        <v>-0.87719282361434781</v>
      </c>
      <c r="E77" s="98">
        <f>IFERROR(E75/E74/1000,)</f>
        <v>146.26114094194421</v>
      </c>
      <c r="F77" s="98">
        <f>IFERROR(F75/F74/1000,)</f>
        <v>129.45859919238615</v>
      </c>
      <c r="G77" s="98">
        <f>IFERROR(((E77/F77)-1)*100,IF(E77+F77&lt;&gt;0,100,0))</f>
        <v>12.979085093133214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192</v>
      </c>
      <c r="C80" s="66">
        <v>234</v>
      </c>
      <c r="D80" s="98">
        <f>IFERROR(((B80/C80)-1)*100,IF(B80+C80&lt;&gt;0,100,0))</f>
        <v>-17.948717948717952</v>
      </c>
      <c r="E80" s="66">
        <v>7564</v>
      </c>
      <c r="F80" s="66">
        <v>6873</v>
      </c>
      <c r="G80" s="98">
        <f>IFERROR(((E80/F80)-1)*100,IF(E80+F80&lt;&gt;0,100,0))</f>
        <v>10.053833842572391</v>
      </c>
    </row>
    <row r="81" spans="1:7" s="16" customFormat="1" ht="12" x14ac:dyDescent="0.2">
      <c r="A81" s="79" t="s">
        <v>54</v>
      </c>
      <c r="B81" s="67">
        <v>12110037.676000001</v>
      </c>
      <c r="C81" s="66">
        <v>18054474.081999999</v>
      </c>
      <c r="D81" s="98">
        <f>IFERROR(((B81/C81)-1)*100,IF(B81+C81&lt;&gt;0,100,0))</f>
        <v>-32.925004511355439</v>
      </c>
      <c r="E81" s="66">
        <v>579002725.375</v>
      </c>
      <c r="F81" s="66">
        <v>497771058.49199998</v>
      </c>
      <c r="G81" s="98">
        <f>IFERROR(((E81/F81)-1)*100,IF(E81+F81&lt;&gt;0,100,0))</f>
        <v>16.319081934793832</v>
      </c>
    </row>
    <row r="82" spans="1:7" s="16" customFormat="1" ht="12" x14ac:dyDescent="0.2">
      <c r="A82" s="79" t="s">
        <v>55</v>
      </c>
      <c r="B82" s="67">
        <v>2959582.8763201898</v>
      </c>
      <c r="C82" s="66">
        <v>5670393.6706098597</v>
      </c>
      <c r="D82" s="98">
        <f>IFERROR(((B82/C82)-1)*100,IF(B82+C82&lt;&gt;0,100,0))</f>
        <v>-47.806394965838727</v>
      </c>
      <c r="E82" s="66">
        <v>185025595.35462901</v>
      </c>
      <c r="F82" s="66">
        <v>157904283.46100801</v>
      </c>
      <c r="G82" s="98">
        <f>IFERROR(((E82/F82)-1)*100,IF(E82+F82&lt;&gt;0,100,0))</f>
        <v>17.175792384579736</v>
      </c>
    </row>
    <row r="83" spans="1:7" s="32" customFormat="1" x14ac:dyDescent="0.2">
      <c r="A83" s="79" t="s">
        <v>94</v>
      </c>
      <c r="B83" s="98">
        <f>IFERROR(B81/B80/1000,)</f>
        <v>63.073112895833333</v>
      </c>
      <c r="C83" s="98">
        <f>IFERROR(C81/C80/1000,)</f>
        <v>77.155872145299142</v>
      </c>
      <c r="D83" s="98">
        <f>IFERROR(((B83/C83)-1)*100,IF(B83+C83&lt;&gt;0,100,0))</f>
        <v>-18.25234924821445</v>
      </c>
      <c r="E83" s="98">
        <f>IFERROR(E81/E80/1000,)</f>
        <v>76.54716094328397</v>
      </c>
      <c r="F83" s="98">
        <f>IFERROR(F81/F80/1000,)</f>
        <v>72.424131891750321</v>
      </c>
      <c r="G83" s="98">
        <f>IFERROR(((E83/F83)-1)*100,IF(E83+F83&lt;&gt;0,100,0))</f>
        <v>5.6928939896665698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8657</v>
      </c>
      <c r="C86" s="64">
        <f>C68+C74+C80</f>
        <v>8787</v>
      </c>
      <c r="D86" s="98">
        <f>IFERROR(((B86/C86)-1)*100,IF(B86+C86&lt;&gt;0,100,0))</f>
        <v>-1.4794582906566545</v>
      </c>
      <c r="E86" s="64">
        <f>E68+E74+E80</f>
        <v>387803</v>
      </c>
      <c r="F86" s="64">
        <f>F68+F74+F80</f>
        <v>385194</v>
      </c>
      <c r="G86" s="98">
        <f>IFERROR(((E86/F86)-1)*100,IF(E86+F86&lt;&gt;0,100,0))</f>
        <v>0.67732103823008316</v>
      </c>
    </row>
    <row r="87" spans="1:7" s="62" customFormat="1" ht="12" x14ac:dyDescent="0.2">
      <c r="A87" s="79" t="s">
        <v>54</v>
      </c>
      <c r="B87" s="64">
        <f t="shared" ref="B87:C87" si="1">B69+B75+B81</f>
        <v>683538759.17900002</v>
      </c>
      <c r="C87" s="64">
        <f t="shared" si="1"/>
        <v>654547763.46899998</v>
      </c>
      <c r="D87" s="98">
        <f>IFERROR(((B87/C87)-1)*100,IF(B87+C87&lt;&gt;0,100,0))</f>
        <v>4.4291642761641103</v>
      </c>
      <c r="E87" s="64">
        <f t="shared" ref="E87:F87" si="2">E69+E75+E81</f>
        <v>29954803423.151001</v>
      </c>
      <c r="F87" s="64">
        <f t="shared" si="2"/>
        <v>24917246029.201</v>
      </c>
      <c r="G87" s="98">
        <f>IFERROR(((E87/F87)-1)*100,IF(E87+F87&lt;&gt;0,100,0))</f>
        <v>20.217151558588743</v>
      </c>
    </row>
    <row r="88" spans="1:7" s="62" customFormat="1" ht="12" x14ac:dyDescent="0.2">
      <c r="A88" s="79" t="s">
        <v>55</v>
      </c>
      <c r="B88" s="64">
        <f t="shared" ref="B88:C88" si="3">B70+B76+B82</f>
        <v>676088382.14945018</v>
      </c>
      <c r="C88" s="64">
        <f t="shared" si="3"/>
        <v>612077685.14034975</v>
      </c>
      <c r="D88" s="98">
        <f>IFERROR(((B88/C88)-1)*100,IF(B88+C88&lt;&gt;0,100,0))</f>
        <v>10.45793672324824</v>
      </c>
      <c r="E88" s="64">
        <f t="shared" ref="E88:F88" si="4">E70+E76+E82</f>
        <v>29334928200.059441</v>
      </c>
      <c r="F88" s="64">
        <f t="shared" si="4"/>
        <v>24497446673.650497</v>
      </c>
      <c r="G88" s="98">
        <f>IFERROR(((E88/F88)-1)*100,IF(E88+F88&lt;&gt;0,100,0))</f>
        <v>19.746880525357557</v>
      </c>
    </row>
    <row r="89" spans="1:7" s="63" customFormat="1" x14ac:dyDescent="0.2">
      <c r="A89" s="79" t="s">
        <v>95</v>
      </c>
      <c r="B89" s="98">
        <f>IFERROR((B75/B87)*100,IF(B75+B87&lt;&gt;0,100,0))</f>
        <v>72.445543336090836</v>
      </c>
      <c r="C89" s="98">
        <f>IFERROR((C75/C87)*100,IF(C75+C87&lt;&gt;0,100,0))</f>
        <v>71.80435456720636</v>
      </c>
      <c r="D89" s="98">
        <f>IFERROR(((B89/C89)-1)*100,IF(B89+C89&lt;&gt;0,100,0))</f>
        <v>0.89296641234251073</v>
      </c>
      <c r="E89" s="98">
        <f>IFERROR((E75/E87)*100,IF(E75+E87&lt;&gt;0,100,0))</f>
        <v>71.042707856075936</v>
      </c>
      <c r="F89" s="98">
        <f>IFERROR((F75/F87)*100,IF(F75+F87&lt;&gt;0,100,0))</f>
        <v>67.501001699638209</v>
      </c>
      <c r="G89" s="98">
        <f>IFERROR(((E89/F89)-1)*100,IF(E89+F89&lt;&gt;0,100,0))</f>
        <v>5.2468942197293478</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2019</v>
      </c>
      <c r="F94" s="125">
        <v>2018</v>
      </c>
      <c r="G94" s="50" t="s">
        <v>13</v>
      </c>
    </row>
    <row r="95" spans="1:7" s="16" customFormat="1" ht="13.5" x14ac:dyDescent="0.2">
      <c r="A95" s="79" t="s">
        <v>87</v>
      </c>
      <c r="B95" s="66">
        <v>25973666.282000002</v>
      </c>
      <c r="C95" s="129">
        <v>22103011.260000002</v>
      </c>
      <c r="D95" s="65">
        <f>B95-C95</f>
        <v>3870655.0219999999</v>
      </c>
      <c r="E95" s="129">
        <v>1132944573.5</v>
      </c>
      <c r="F95" s="129">
        <v>1012040580.342</v>
      </c>
      <c r="G95" s="80">
        <f>E95-F95</f>
        <v>120903993.15799999</v>
      </c>
    </row>
    <row r="96" spans="1:7" s="16" customFormat="1" ht="13.5" x14ac:dyDescent="0.2">
      <c r="A96" s="79" t="s">
        <v>88</v>
      </c>
      <c r="B96" s="66">
        <v>21746833.153000001</v>
      </c>
      <c r="C96" s="129">
        <v>25246775.855</v>
      </c>
      <c r="D96" s="65">
        <f>B96-C96</f>
        <v>-3499942.7019999996</v>
      </c>
      <c r="E96" s="129">
        <v>1157263924.5369999</v>
      </c>
      <c r="F96" s="129">
        <v>1096229718.122</v>
      </c>
      <c r="G96" s="80">
        <f>E96-F96</f>
        <v>61034206.414999962</v>
      </c>
    </row>
    <row r="97" spans="1:7" s="28" customFormat="1" ht="12" x14ac:dyDescent="0.2">
      <c r="A97" s="81" t="s">
        <v>16</v>
      </c>
      <c r="B97" s="65">
        <f>B95-B96</f>
        <v>4226833.1290000007</v>
      </c>
      <c r="C97" s="65">
        <f>C95-C96</f>
        <v>-3143764.5949999988</v>
      </c>
      <c r="D97" s="82"/>
      <c r="E97" s="65">
        <f>E95-E96</f>
        <v>-24319351.036999941</v>
      </c>
      <c r="F97" s="82">
        <f>F95-F96</f>
        <v>-84189137.779999971</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693.89626198496296</v>
      </c>
      <c r="C104" s="130">
        <v>610.746681313664</v>
      </c>
      <c r="D104" s="98">
        <f>IFERROR(((B104/C104)-1)*100,IF(B104+C104&lt;&gt;0,100,0))</f>
        <v>13.614413833973082</v>
      </c>
      <c r="E104" s="84"/>
      <c r="F104" s="131">
        <v>694.21504476521602</v>
      </c>
      <c r="G104" s="131">
        <v>691.64411406316003</v>
      </c>
    </row>
    <row r="105" spans="1:7" s="16" customFormat="1" ht="12" x14ac:dyDescent="0.2">
      <c r="A105" s="79" t="s">
        <v>50</v>
      </c>
      <c r="B105" s="131">
        <v>686.73339084161103</v>
      </c>
      <c r="C105" s="130">
        <v>604.55971305109495</v>
      </c>
      <c r="D105" s="98">
        <f>IFERROR(((B105/C105)-1)*100,IF(B105+C105&lt;&gt;0,100,0))</f>
        <v>13.59231784992776</v>
      </c>
      <c r="E105" s="84"/>
      <c r="F105" s="131">
        <v>687.20543573984696</v>
      </c>
      <c r="G105" s="131">
        <v>684.49888414065799</v>
      </c>
    </row>
    <row r="106" spans="1:7" s="16" customFormat="1" ht="12" x14ac:dyDescent="0.2">
      <c r="A106" s="79" t="s">
        <v>51</v>
      </c>
      <c r="B106" s="131">
        <v>721.80168286639298</v>
      </c>
      <c r="C106" s="130">
        <v>635.04214711318605</v>
      </c>
      <c r="D106" s="98">
        <f>IFERROR(((B106/C106)-1)*100,IF(B106+C106&lt;&gt;0,100,0))</f>
        <v>13.662012221960996</v>
      </c>
      <c r="E106" s="84"/>
      <c r="F106" s="131">
        <v>721.85756924561895</v>
      </c>
      <c r="G106" s="131">
        <v>719.48381594117996</v>
      </c>
    </row>
    <row r="107" spans="1:7" s="28" customFormat="1" ht="12" x14ac:dyDescent="0.2">
      <c r="A107" s="81" t="s">
        <v>52</v>
      </c>
      <c r="B107" s="85"/>
      <c r="C107" s="84"/>
      <c r="D107" s="86"/>
      <c r="E107" s="84"/>
      <c r="F107" s="71"/>
      <c r="G107" s="71"/>
    </row>
    <row r="108" spans="1:7" s="16" customFormat="1" ht="12" x14ac:dyDescent="0.2">
      <c r="A108" s="79" t="s">
        <v>56</v>
      </c>
      <c r="B108" s="131">
        <v>522.64276301012296</v>
      </c>
      <c r="C108" s="130">
        <v>477.19484245112602</v>
      </c>
      <c r="D108" s="98">
        <f>IFERROR(((B108/C108)-1)*100,IF(B108+C108&lt;&gt;0,100,0))</f>
        <v>9.5239756418054036</v>
      </c>
      <c r="E108" s="84"/>
      <c r="F108" s="131">
        <v>522.64276301012296</v>
      </c>
      <c r="G108" s="131">
        <v>522.27006534630698</v>
      </c>
    </row>
    <row r="109" spans="1:7" s="16" customFormat="1" ht="12" x14ac:dyDescent="0.2">
      <c r="A109" s="79" t="s">
        <v>57</v>
      </c>
      <c r="B109" s="131">
        <v>665.29638942675297</v>
      </c>
      <c r="C109" s="130">
        <v>587.58553471425705</v>
      </c>
      <c r="D109" s="98">
        <f>IFERROR(((B109/C109)-1)*100,IF(B109+C109&lt;&gt;0,100,0))</f>
        <v>13.225454018415661</v>
      </c>
      <c r="E109" s="84"/>
      <c r="F109" s="131">
        <v>665.29638942675297</v>
      </c>
      <c r="G109" s="131">
        <v>664.156077496531</v>
      </c>
    </row>
    <row r="110" spans="1:7" s="16" customFormat="1" ht="12" x14ac:dyDescent="0.2">
      <c r="A110" s="79" t="s">
        <v>59</v>
      </c>
      <c r="B110" s="131">
        <v>773.52780989500695</v>
      </c>
      <c r="C110" s="130">
        <v>676.25578663996805</v>
      </c>
      <c r="D110" s="98">
        <f>IFERROR(((B110/C110)-1)*100,IF(B110+C110&lt;&gt;0,100,0))</f>
        <v>14.383909931232219</v>
      </c>
      <c r="E110" s="84"/>
      <c r="F110" s="131">
        <v>773.52780989500695</v>
      </c>
      <c r="G110" s="131">
        <v>771.352251573231</v>
      </c>
    </row>
    <row r="111" spans="1:7" s="16" customFormat="1" ht="12" x14ac:dyDescent="0.2">
      <c r="A111" s="79" t="s">
        <v>58</v>
      </c>
      <c r="B111" s="131">
        <v>751.76177474218798</v>
      </c>
      <c r="C111" s="130">
        <v>663.09931425325999</v>
      </c>
      <c r="D111" s="98">
        <f>IFERROR(((B111/C111)-1)*100,IF(B111+C111&lt;&gt;0,100,0))</f>
        <v>13.370917234136193</v>
      </c>
      <c r="E111" s="84"/>
      <c r="F111" s="131">
        <v>752.4679335687</v>
      </c>
      <c r="G111" s="131">
        <v>748.80646597459304</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2019</v>
      </c>
      <c r="F117" s="125">
        <v>2018</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0</v>
      </c>
      <c r="F119" s="66">
        <v>3</v>
      </c>
      <c r="G119" s="98">
        <f>IFERROR(((E119/F119)-1)*100,IF(E119+F119&lt;&gt;0,100,0))</f>
        <v>-100</v>
      </c>
    </row>
    <row r="120" spans="1:7" s="16" customFormat="1" ht="12" x14ac:dyDescent="0.2">
      <c r="A120" s="79" t="s">
        <v>72</v>
      </c>
      <c r="B120" s="67">
        <v>214</v>
      </c>
      <c r="C120" s="66">
        <v>165</v>
      </c>
      <c r="D120" s="98">
        <f>IFERROR(((B120/C120)-1)*100,IF(B120+C120&lt;&gt;0,100,0))</f>
        <v>29.696969696969688</v>
      </c>
      <c r="E120" s="66">
        <v>9331</v>
      </c>
      <c r="F120" s="66">
        <v>9664</v>
      </c>
      <c r="G120" s="98">
        <f>IFERROR(((E120/F120)-1)*100,IF(E120+F120&lt;&gt;0,100,0))</f>
        <v>-3.4457781456953662</v>
      </c>
    </row>
    <row r="121" spans="1:7" s="16" customFormat="1" ht="12" x14ac:dyDescent="0.2">
      <c r="A121" s="79" t="s">
        <v>74</v>
      </c>
      <c r="B121" s="67">
        <v>6</v>
      </c>
      <c r="C121" s="66">
        <v>17</v>
      </c>
      <c r="D121" s="98">
        <f>IFERROR(((B121/C121)-1)*100,IF(B121+C121&lt;&gt;0,100,0))</f>
        <v>-64.705882352941174</v>
      </c>
      <c r="E121" s="66">
        <v>351</v>
      </c>
      <c r="F121" s="66">
        <v>395</v>
      </c>
      <c r="G121" s="98">
        <f>IFERROR(((E121/F121)-1)*100,IF(E121+F121&lt;&gt;0,100,0))</f>
        <v>-11.139240506329118</v>
      </c>
    </row>
    <row r="122" spans="1:7" s="28" customFormat="1" ht="12" x14ac:dyDescent="0.2">
      <c r="A122" s="81" t="s">
        <v>34</v>
      </c>
      <c r="B122" s="82">
        <f>SUM(B119:B121)</f>
        <v>220</v>
      </c>
      <c r="C122" s="82">
        <f>SUM(C119:C121)</f>
        <v>182</v>
      </c>
      <c r="D122" s="98">
        <f>IFERROR(((B122/C122)-1)*100,IF(B122+C122&lt;&gt;0,100,0))</f>
        <v>20.879120879120872</v>
      </c>
      <c r="E122" s="82">
        <f>SUM(E119:E121)</f>
        <v>9682</v>
      </c>
      <c r="F122" s="82">
        <f>SUM(F119:F121)</f>
        <v>10062</v>
      </c>
      <c r="G122" s="98">
        <f>IFERROR(((E122/F122)-1)*100,IF(E122+F122&lt;&gt;0,100,0))</f>
        <v>-3.7765851719340104</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35</v>
      </c>
      <c r="C125" s="66">
        <v>14</v>
      </c>
      <c r="D125" s="98">
        <f>IFERROR(((B125/C125)-1)*100,IF(B125+C125&lt;&gt;0,100,0))</f>
        <v>150</v>
      </c>
      <c r="E125" s="66">
        <v>1235</v>
      </c>
      <c r="F125" s="66">
        <v>606</v>
      </c>
      <c r="G125" s="98">
        <f>IFERROR(((E125/F125)-1)*100,IF(E125+F125&lt;&gt;0,100,0))</f>
        <v>103.79537953795381</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35</v>
      </c>
      <c r="C127" s="82">
        <f>SUM(C125:C126)</f>
        <v>14</v>
      </c>
      <c r="D127" s="98">
        <f>IFERROR(((B127/C127)-1)*100,IF(B127+C127&lt;&gt;0,100,0))</f>
        <v>150</v>
      </c>
      <c r="E127" s="82">
        <f>SUM(E125:E126)</f>
        <v>1235</v>
      </c>
      <c r="F127" s="82">
        <f>SUM(F125:F126)</f>
        <v>606</v>
      </c>
      <c r="G127" s="98">
        <f>IFERROR(((E127/F127)-1)*100,IF(E127+F127&lt;&gt;0,100,0))</f>
        <v>103.79537953795381</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0</v>
      </c>
      <c r="F130" s="66">
        <v>37500</v>
      </c>
      <c r="G130" s="98">
        <f>IFERROR(((E130/F130)-1)*100,IF(E130+F130&lt;&gt;0,100,0))</f>
        <v>-100</v>
      </c>
    </row>
    <row r="131" spans="1:7" s="16" customFormat="1" ht="12" x14ac:dyDescent="0.2">
      <c r="A131" s="79" t="s">
        <v>72</v>
      </c>
      <c r="B131" s="67">
        <v>86645</v>
      </c>
      <c r="C131" s="66">
        <v>119387</v>
      </c>
      <c r="D131" s="98">
        <f>IFERROR(((B131/C131)-1)*100,IF(B131+C131&lt;&gt;0,100,0))</f>
        <v>-27.425096534798598</v>
      </c>
      <c r="E131" s="66">
        <v>7907167</v>
      </c>
      <c r="F131" s="66">
        <v>9338215</v>
      </c>
      <c r="G131" s="98">
        <f>IFERROR(((E131/F131)-1)*100,IF(E131+F131&lt;&gt;0,100,0))</f>
        <v>-15.324641807882989</v>
      </c>
    </row>
    <row r="132" spans="1:7" s="16" customFormat="1" ht="12" x14ac:dyDescent="0.2">
      <c r="A132" s="79" t="s">
        <v>74</v>
      </c>
      <c r="B132" s="67">
        <v>430</v>
      </c>
      <c r="C132" s="66">
        <v>1492</v>
      </c>
      <c r="D132" s="98">
        <f>IFERROR(((B132/C132)-1)*100,IF(B132+C132&lt;&gt;0,100,0))</f>
        <v>-71.179624664879356</v>
      </c>
      <c r="E132" s="66">
        <v>16560</v>
      </c>
      <c r="F132" s="66">
        <v>25115</v>
      </c>
      <c r="G132" s="98">
        <f>IFERROR(((E132/F132)-1)*100,IF(E132+F132&lt;&gt;0,100,0))</f>
        <v>-34.063308779613777</v>
      </c>
    </row>
    <row r="133" spans="1:7" s="16" customFormat="1" ht="12" x14ac:dyDescent="0.2">
      <c r="A133" s="81" t="s">
        <v>34</v>
      </c>
      <c r="B133" s="82">
        <f>SUM(B130:B132)</f>
        <v>87075</v>
      </c>
      <c r="C133" s="82">
        <f>SUM(C130:C132)</f>
        <v>120879</v>
      </c>
      <c r="D133" s="98">
        <f>IFERROR(((B133/C133)-1)*100,IF(B133+C133&lt;&gt;0,100,0))</f>
        <v>-27.965155237882509</v>
      </c>
      <c r="E133" s="82">
        <f>SUM(E130:E132)</f>
        <v>7923727</v>
      </c>
      <c r="F133" s="82">
        <f>SUM(F130:F132)</f>
        <v>9400830</v>
      </c>
      <c r="G133" s="98">
        <f>IFERROR(((E133/F133)-1)*100,IF(E133+F133&lt;&gt;0,100,0))</f>
        <v>-15.712474324075643</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5660</v>
      </c>
      <c r="C136" s="66">
        <v>2900</v>
      </c>
      <c r="D136" s="98">
        <f>IFERROR(((B136/C136)-1)*100,)</f>
        <v>95.172413793103445</v>
      </c>
      <c r="E136" s="66">
        <v>744485</v>
      </c>
      <c r="F136" s="66">
        <v>285841</v>
      </c>
      <c r="G136" s="98">
        <f>IFERROR(((E136/F136)-1)*100,)</f>
        <v>160.45423854520519</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5660</v>
      </c>
      <c r="C138" s="82">
        <f>SUM(C136:C137)</f>
        <v>2900</v>
      </c>
      <c r="D138" s="98">
        <f>IFERROR(((B138/C138)-1)*100,)</f>
        <v>95.172413793103445</v>
      </c>
      <c r="E138" s="82">
        <f>SUM(E136:E137)</f>
        <v>744485</v>
      </c>
      <c r="F138" s="82">
        <f>SUM(F136:F137)</f>
        <v>285841</v>
      </c>
      <c r="G138" s="98">
        <f>IFERROR(((E138/F138)-1)*100,)</f>
        <v>160.45423854520519</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0</v>
      </c>
      <c r="F141" s="66">
        <v>872918.75</v>
      </c>
      <c r="G141" s="98">
        <f>IFERROR(((E141/F141)-1)*100,IF(E141+F141&lt;&gt;0,100,0))</f>
        <v>-100</v>
      </c>
    </row>
    <row r="142" spans="1:7" s="32" customFormat="1" x14ac:dyDescent="0.2">
      <c r="A142" s="79" t="s">
        <v>72</v>
      </c>
      <c r="B142" s="67">
        <v>9841357.7742999997</v>
      </c>
      <c r="C142" s="66">
        <v>13239958.25371</v>
      </c>
      <c r="D142" s="98">
        <f>IFERROR(((B142/C142)-1)*100,IF(B142+C142&lt;&gt;0,100,0))</f>
        <v>-25.669268847261439</v>
      </c>
      <c r="E142" s="66">
        <v>786132707.76738</v>
      </c>
      <c r="F142" s="66">
        <v>939359635.91691005</v>
      </c>
      <c r="G142" s="98">
        <f>IFERROR(((E142/F142)-1)*100,IF(E142+F142&lt;&gt;0,100,0))</f>
        <v>-16.311849295074843</v>
      </c>
    </row>
    <row r="143" spans="1:7" s="32" customFormat="1" x14ac:dyDescent="0.2">
      <c r="A143" s="79" t="s">
        <v>74</v>
      </c>
      <c r="B143" s="67">
        <v>2977574.85</v>
      </c>
      <c r="C143" s="66">
        <v>6197580.46</v>
      </c>
      <c r="D143" s="98">
        <f>IFERROR(((B143/C143)-1)*100,IF(B143+C143&lt;&gt;0,100,0))</f>
        <v>-51.955850041517657</v>
      </c>
      <c r="E143" s="66">
        <v>90025085.090000004</v>
      </c>
      <c r="F143" s="66">
        <v>113827720.47</v>
      </c>
      <c r="G143" s="98">
        <f>IFERROR(((E143/F143)-1)*100,IF(E143+F143&lt;&gt;0,100,0))</f>
        <v>-20.911106083577703</v>
      </c>
    </row>
    <row r="144" spans="1:7" s="16" customFormat="1" ht="12" x14ac:dyDescent="0.2">
      <c r="A144" s="81" t="s">
        <v>34</v>
      </c>
      <c r="B144" s="82">
        <f>SUM(B141:B143)</f>
        <v>12818932.624299999</v>
      </c>
      <c r="C144" s="82">
        <f>SUM(C141:C143)</f>
        <v>19437538.713709999</v>
      </c>
      <c r="D144" s="98">
        <f>IFERROR(((B144/C144)-1)*100,IF(B144+C144&lt;&gt;0,100,0))</f>
        <v>-34.050638750582443</v>
      </c>
      <c r="E144" s="82">
        <f>SUM(E141:E143)</f>
        <v>876157792.85738003</v>
      </c>
      <c r="F144" s="82">
        <f>SUM(F141:F143)</f>
        <v>1054060275.1369101</v>
      </c>
      <c r="G144" s="98">
        <f>IFERROR(((E144/F144)-1)*100,IF(E144+F144&lt;&gt;0,100,0))</f>
        <v>-16.877828192170753</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6843.7123899999997</v>
      </c>
      <c r="C147" s="66">
        <v>2124.3768</v>
      </c>
      <c r="D147" s="98">
        <f>IFERROR(((B147/C147)-1)*100,IF(B147+C147&lt;&gt;0,100,0))</f>
        <v>222.15153121611948</v>
      </c>
      <c r="E147" s="66">
        <v>967724.49234999996</v>
      </c>
      <c r="F147" s="66">
        <v>397022.10829</v>
      </c>
      <c r="G147" s="98">
        <f>IFERROR(((E147/F147)-1)*100,IF(E147+F147&lt;&gt;0,100,0))</f>
        <v>143.74574416473988</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6843.7123899999997</v>
      </c>
      <c r="C149" s="82">
        <f>SUM(C147:C148)</f>
        <v>2124.3768</v>
      </c>
      <c r="D149" s="98">
        <f>IFERROR(((B149/C149)-1)*100,IF(B149+C149&lt;&gt;0,100,0))</f>
        <v>222.15153121611948</v>
      </c>
      <c r="E149" s="82">
        <f>SUM(E147:E148)</f>
        <v>967724.49234999996</v>
      </c>
      <c r="F149" s="82">
        <f>SUM(F147:F148)</f>
        <v>397022.10829</v>
      </c>
      <c r="G149" s="98">
        <f>IFERROR(((E149/F149)-1)*100,IF(E149+F149&lt;&gt;0,100,0))</f>
        <v>143.74574416473988</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0</v>
      </c>
      <c r="C152" s="66">
        <v>35000</v>
      </c>
      <c r="D152" s="98">
        <f>IFERROR(((B152/C152)-1)*100,IF(B152+C152&lt;&gt;0,100,0))</f>
        <v>-100</v>
      </c>
      <c r="E152" s="78"/>
      <c r="F152" s="78"/>
      <c r="G152" s="65"/>
    </row>
    <row r="153" spans="1:7" s="16" customFormat="1" ht="12" x14ac:dyDescent="0.2">
      <c r="A153" s="79" t="s">
        <v>72</v>
      </c>
      <c r="B153" s="67">
        <v>900099</v>
      </c>
      <c r="C153" s="66">
        <v>849836</v>
      </c>
      <c r="D153" s="98">
        <f>IFERROR(((B153/C153)-1)*100,IF(B153+C153&lt;&gt;0,100,0))</f>
        <v>5.9144352557434665</v>
      </c>
      <c r="E153" s="78"/>
      <c r="F153" s="78"/>
      <c r="G153" s="65"/>
    </row>
    <row r="154" spans="1:7" s="16" customFormat="1" ht="12" x14ac:dyDescent="0.2">
      <c r="A154" s="79" t="s">
        <v>74</v>
      </c>
      <c r="B154" s="67">
        <v>2890</v>
      </c>
      <c r="C154" s="66">
        <v>2387</v>
      </c>
      <c r="D154" s="98">
        <f>IFERROR(((B154/C154)-1)*100,IF(B154+C154&lt;&gt;0,100,0))</f>
        <v>21.072475911185595</v>
      </c>
      <c r="E154" s="78"/>
      <c r="F154" s="78"/>
      <c r="G154" s="65"/>
    </row>
    <row r="155" spans="1:7" s="28" customFormat="1" ht="12" x14ac:dyDescent="0.2">
      <c r="A155" s="81" t="s">
        <v>34</v>
      </c>
      <c r="B155" s="82">
        <f>SUM(B152:B154)</f>
        <v>902989</v>
      </c>
      <c r="C155" s="82">
        <f>SUM(C152:C154)</f>
        <v>887223</v>
      </c>
      <c r="D155" s="98">
        <f>IFERROR(((B155/C155)-1)*100,IF(B155+C155&lt;&gt;0,100,0))</f>
        <v>1.7770053301142896</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212821</v>
      </c>
      <c r="C158" s="66">
        <v>80160</v>
      </c>
      <c r="D158" s="98">
        <f>IFERROR(((B158/C158)-1)*100,IF(B158+C158&lt;&gt;0,100,0))</f>
        <v>165.49525948103795</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212821</v>
      </c>
      <c r="C160" s="82">
        <f>SUM(C158:C159)</f>
        <v>80160</v>
      </c>
      <c r="D160" s="98">
        <f>IFERROR(((B160/C160)-1)*100,IF(B160+C160&lt;&gt;0,100,0))</f>
        <v>165.49525948103795</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2019</v>
      </c>
      <c r="F166" s="125">
        <v>2018</v>
      </c>
      <c r="G166" s="50" t="s">
        <v>7</v>
      </c>
    </row>
    <row r="167" spans="1:7" x14ac:dyDescent="0.2">
      <c r="A167" s="102" t="s">
        <v>33</v>
      </c>
      <c r="B167" s="104"/>
      <c r="C167" s="104"/>
      <c r="D167" s="105"/>
      <c r="E167" s="106"/>
      <c r="F167" s="106"/>
      <c r="G167" s="107"/>
    </row>
    <row r="168" spans="1:7" x14ac:dyDescent="0.2">
      <c r="A168" s="101" t="s">
        <v>31</v>
      </c>
      <c r="B168" s="112">
        <v>7694</v>
      </c>
      <c r="C168" s="113">
        <v>5226</v>
      </c>
      <c r="D168" s="111">
        <f>IFERROR(((B168/C168)-1)*100,IF(B168+C168&lt;&gt;0,100,0))</f>
        <v>47.225411404515881</v>
      </c>
      <c r="E168" s="113">
        <v>336546</v>
      </c>
      <c r="F168" s="113">
        <v>311429</v>
      </c>
      <c r="G168" s="111">
        <f>IFERROR(((E168/F168)-1)*100,IF(E168+F168&lt;&gt;0,100,0))</f>
        <v>8.0650806443844267</v>
      </c>
    </row>
    <row r="169" spans="1:7" x14ac:dyDescent="0.2">
      <c r="A169" s="101" t="s">
        <v>32</v>
      </c>
      <c r="B169" s="112">
        <v>45078</v>
      </c>
      <c r="C169" s="113">
        <v>46367</v>
      </c>
      <c r="D169" s="111">
        <f t="shared" ref="D169:D171" si="5">IFERROR(((B169/C169)-1)*100,IF(B169+C169&lt;&gt;0,100,0))</f>
        <v>-2.7799943925636783</v>
      </c>
      <c r="E169" s="113">
        <v>2506604</v>
      </c>
      <c r="F169" s="113">
        <v>2378105</v>
      </c>
      <c r="G169" s="111">
        <f>IFERROR(((E169/F169)-1)*100,IF(E169+F169&lt;&gt;0,100,0))</f>
        <v>5.403419949918109</v>
      </c>
    </row>
    <row r="170" spans="1:7" x14ac:dyDescent="0.2">
      <c r="A170" s="101" t="s">
        <v>92</v>
      </c>
      <c r="B170" s="112">
        <v>12024455</v>
      </c>
      <c r="C170" s="113">
        <v>10309612</v>
      </c>
      <c r="D170" s="111">
        <f t="shared" si="5"/>
        <v>16.633438775387475</v>
      </c>
      <c r="E170" s="113">
        <v>627473611</v>
      </c>
      <c r="F170" s="113">
        <v>504951387</v>
      </c>
      <c r="G170" s="111">
        <f>IFERROR(((E170/F170)-1)*100,IF(E170+F170&lt;&gt;0,100,0))</f>
        <v>24.264162284596313</v>
      </c>
    </row>
    <row r="171" spans="1:7" x14ac:dyDescent="0.2">
      <c r="A171" s="101" t="s">
        <v>93</v>
      </c>
      <c r="B171" s="112">
        <v>132639</v>
      </c>
      <c r="C171" s="113">
        <v>147190</v>
      </c>
      <c r="D171" s="111">
        <f t="shared" si="5"/>
        <v>-9.8858618112643519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305</v>
      </c>
      <c r="C174" s="113">
        <v>435</v>
      </c>
      <c r="D174" s="111">
        <f t="shared" ref="D174:D177" si="6">IFERROR(((B174/C174)-1)*100,IF(B174+C174&lt;&gt;0,100,0))</f>
        <v>-29.885057471264364</v>
      </c>
      <c r="E174" s="113">
        <v>23110</v>
      </c>
      <c r="F174" s="113">
        <v>23413</v>
      </c>
      <c r="G174" s="111">
        <f t="shared" ref="G174" si="7">IFERROR(((E174/F174)-1)*100,IF(E174+F174&lt;&gt;0,100,0))</f>
        <v>-1.2941528210823061</v>
      </c>
    </row>
    <row r="175" spans="1:7" x14ac:dyDescent="0.2">
      <c r="A175" s="101" t="s">
        <v>32</v>
      </c>
      <c r="B175" s="112">
        <v>4356</v>
      </c>
      <c r="C175" s="113">
        <v>3953</v>
      </c>
      <c r="D175" s="111">
        <f t="shared" si="6"/>
        <v>10.194788768024289</v>
      </c>
      <c r="E175" s="113">
        <v>258045</v>
      </c>
      <c r="F175" s="113">
        <v>249767</v>
      </c>
      <c r="G175" s="111">
        <f t="shared" ref="G175" si="8">IFERROR(((E175/F175)-1)*100,IF(E175+F175&lt;&gt;0,100,0))</f>
        <v>3.3142889172709022</v>
      </c>
    </row>
    <row r="176" spans="1:7" x14ac:dyDescent="0.2">
      <c r="A176" s="101" t="s">
        <v>92</v>
      </c>
      <c r="B176" s="112">
        <v>52169</v>
      </c>
      <c r="C176" s="113">
        <v>42101</v>
      </c>
      <c r="D176" s="111">
        <f t="shared" si="6"/>
        <v>23.913921284530048</v>
      </c>
      <c r="E176" s="113">
        <v>4246675</v>
      </c>
      <c r="F176" s="113">
        <v>2149374</v>
      </c>
      <c r="G176" s="111">
        <f t="shared" ref="G176" si="9">IFERROR(((E176/F176)-1)*100,IF(E176+F176&lt;&gt;0,100,0))</f>
        <v>97.57729459833422</v>
      </c>
    </row>
    <row r="177" spans="1:7" x14ac:dyDescent="0.2">
      <c r="A177" s="101" t="s">
        <v>93</v>
      </c>
      <c r="B177" s="112">
        <v>56690</v>
      </c>
      <c r="C177" s="113">
        <v>73886</v>
      </c>
      <c r="D177" s="111">
        <f t="shared" si="6"/>
        <v>-23.273691903743611</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2019-10-21T06:00:00+00:00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A61CF9B-9A68-437D-ABFA-D72FE01A3296}"/>
</file>

<file path=customXml/itemProps2.xml><?xml version="1.0" encoding="utf-8"?>
<ds:datastoreItem xmlns:ds="http://schemas.openxmlformats.org/officeDocument/2006/customXml" ds:itemID="{4AF18C22-35C9-40A6-BF27-AA70139E4609}"/>
</file>

<file path=customXml/itemProps3.xml><?xml version="1.0" encoding="utf-8"?>
<ds:datastoreItem xmlns:ds="http://schemas.openxmlformats.org/officeDocument/2006/customXml" ds:itemID="{EF4FA227-F631-4567-9D7A-718253BB11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2019-10-21T06:24:21Z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