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Sheet1!$A$1:$G$189</definedName>
  </definedNames>
  <calcPr calcId="144525"/>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<sst xmlns="http://schemas.openxmlformats.org/spreadsheetml/2006/main" count="265" uniqueCount="100">
  <si>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</si>
  <si>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</si>
  <si>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</si>
  <si>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</si>
  <si>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</si>
  <si>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</si>
  <si>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</si>
  <si>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</si>
  <si>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</si>
  <si>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</si>
  <si>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</si>
  <si>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</si>
  <si>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</si>
  <si>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</si>
  <si>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</si>
  <si>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</si>
  <si>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</si>
  <si>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</si>
  <si>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</si>
  <si>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</si>
  <si>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</si>
  <si>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</si>
  <si>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</si>
  <si>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</si>
  <si>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</si>
  <si>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</si>
  <si>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</si>
  <si>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</si>
  <si>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</si>
  <si>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</si>
  <si>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</si>
  <si>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</si>
  <si>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</si>
  <si>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</si>
  <si>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</si>
  <si>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</si>
  <si>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</si>
  <si>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</si>
  <si>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</si>
  <si>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</si>
  <si>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</si>
  <si>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</si>
  <si>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</si>
  <si>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</si>
  <si>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</si>
  <si>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</si>
  <si>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</si>
  <si>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</si>
  <si>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</si>
  <si>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</si>
  <si>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</si>
  <si>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</si>
  <si>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</si>
  <si>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</si>
  <si>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</si>
  <si>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</si>
  <si>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</si>
  <si>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</si>
  <si>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</si>
  <si>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</si>
  <si>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</si>
  <si>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</si>
  <si>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</si>
  <si>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</si>
  <si>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</si>
  <si>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</si>
  <si>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</si>
  <si>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</si>
  <si>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</si>
  <si>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</si>
  <si>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</si>
  <si>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</si>
  <si>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</si>
  <si>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</si>
  <si>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</si>
  <si>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</si>
  <si>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</si>
  <si>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</si>
  <si>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</si>
  <si>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</si>
  <si>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</si>
  <si>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</si>
  <si>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</si>
  <si>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</si>
  <si>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</si>
  <si>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</si>
  <si>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</si>
  <si>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</si>
  <si>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</si>
  <si>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</si>
  <si>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</si>
  <si>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</si>
  <si>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</si>
  <si>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</si>
  <si>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</si>
  <si>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</si>
  <si>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</si>
  <si>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8 November 2019</t>
  </si>
  <si>
    <t>08.11.2019</t>
  </si>
  <si>
    <t>09.11.2018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</si>
</sst>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2019</v>
      </c>
      <c r="F10" s="125">
        <v>2018</v>
      </c>
      <c r="G10" s="29" t="s">
        <v>7</v>
      </c>
    </row>
    <row r="11" spans="1:7" s="16" customFormat="1" ht="12" x14ac:dyDescent="0.2">
      <c r="A11" s="64" t="s">
        <v>8</v>
      </c>
      <c r="B11" s="67">
        <v>1715113</v>
      </c>
      <c r="C11" s="67">
        <v>1611902</v>
      </c>
      <c r="D11" s="98">
        <f>IFERROR(((B11/C11)-1)*100,IF(B11+C11&lt;&gt;0,100,0))</f>
        <v>6.4030567615152689</v>
      </c>
      <c r="E11" s="67">
        <v>65660079</v>
      </c>
      <c r="F11" s="67">
        <v>60355864</v>
      </c>
      <c r="G11" s="98">
        <f>IFERROR(((E11/F11)-1)*100,IF(E11+F11&lt;&gt;0,100,0))</f>
        <v>8.7882347272834949</v>
      </c>
    </row>
    <row r="12" spans="1:7" s="16" customFormat="1" ht="12" x14ac:dyDescent="0.2">
      <c r="A12" s="64" t="s">
        <v>9</v>
      </c>
      <c r="B12" s="67">
        <v>2135035.2969999998</v>
      </c>
      <c r="C12" s="67">
        <v>1502710.7760000001</v>
      </c>
      <c r="D12" s="98">
        <f>IFERROR(((B12/C12)-1)*100,IF(B12+C12&lt;&gt;0,100,0))</f>
        <v>42.078923709002524</v>
      </c>
      <c r="E12" s="67">
        <v>69068367.376000002</v>
      </c>
      <c r="F12" s="67">
        <v>79074864.241999999</v>
      </c>
      <c r="G12" s="98">
        <f>IFERROR(((E12/F12)-1)*100,IF(E12+F12&lt;&gt;0,100,0))</f>
        <v>-12.65445974763384</v>
      </c>
    </row>
    <row r="13" spans="1:7" s="16" customFormat="1" ht="12" x14ac:dyDescent="0.2">
      <c r="A13" s="64" t="s">
        <v>10</v>
      </c>
      <c r="B13" s="67">
        <v>101952525.195409</v>
      </c>
      <c r="C13" s="67">
        <v>101634318.099875</v>
      </c>
      <c r="D13" s="98">
        <f>IFERROR(((B13/C13)-1)*100,IF(B13+C13&lt;&gt;0,100,0))</f>
        <v>0.31309020563436984</v>
      </c>
      <c r="E13" s="67">
        <v>4420183536.5887804</v>
      </c>
      <c r="F13" s="67">
        <v>4904225081.6549702</v>
      </c>
      <c r="G13" s="98">
        <f>IFERROR(((E13/F13)-1)*100,IF(E13+F13&lt;&gt;0,100,0))</f>
        <v>-9.8698884534648261</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346</v>
      </c>
      <c r="C16" s="67">
        <v>768</v>
      </c>
      <c r="D16" s="98">
        <f>IFERROR(((B16/C16)-1)*100,IF(B16+C16&lt;&gt;0,100,0))</f>
        <v>-54.947916666666671</v>
      </c>
      <c r="E16" s="67">
        <v>26784</v>
      </c>
      <c r="F16" s="67">
        <v>55182</v>
      </c>
      <c r="G16" s="98">
        <f>IFERROR(((E16/F16)-1)*100,IF(E16+F16&lt;&gt;0,100,0))</f>
        <v>-51.462433402196361</v>
      </c>
    </row>
    <row r="17" spans="1:7" s="16" customFormat="1" ht="12" x14ac:dyDescent="0.2">
      <c r="A17" s="64" t="s">
        <v>9</v>
      </c>
      <c r="B17" s="67">
        <v>84465.304999999993</v>
      </c>
      <c r="C17" s="67">
        <v>174967.321</v>
      </c>
      <c r="D17" s="98">
        <f>IFERROR(((B17/C17)-1)*100,IF(B17+C17&lt;&gt;0,100,0))</f>
        <v>-51.72509671105955</v>
      </c>
      <c r="E17" s="67">
        <v>6623702.7929999996</v>
      </c>
      <c r="F17" s="67">
        <v>8206252.0070000002</v>
      </c>
      <c r="G17" s="98">
        <f>IFERROR(((E17/F17)-1)*100,IF(E17+F17&lt;&gt;0,100,0))</f>
        <v>-19.284677251564698</v>
      </c>
    </row>
    <row r="18" spans="1:7" s="16" customFormat="1" ht="12" x14ac:dyDescent="0.2">
      <c r="A18" s="64" t="s">
        <v>10</v>
      </c>
      <c r="B18" s="67">
        <v>5081940.9489043904</v>
      </c>
      <c r="C18" s="67">
        <v>5835263.49475592</v>
      </c>
      <c r="D18" s="98">
        <f>IFERROR(((B18/C18)-1)*100,IF(B18+C18&lt;&gt;0,100,0))</f>
        <v>-12.909829119602422</v>
      </c>
      <c r="E18" s="67">
        <v>256187385.93333101</v>
      </c>
      <c r="F18" s="67">
        <v>321866301.26349199</v>
      </c>
      <c r="G18" s="98">
        <f>IFERROR(((E18/F18)-1)*100,IF(E18+F18&lt;&gt;0,100,0))</f>
        <v>-20.405651375225432</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2019</v>
      </c>
      <c r="F23" s="125">
        <v>2018</v>
      </c>
      <c r="G23" s="29" t="s">
        <v>13</v>
      </c>
    </row>
    <row r="24" spans="1:7" s="16" customFormat="1" ht="12" x14ac:dyDescent="0.2">
      <c r="A24" s="64" t="s">
        <v>14</v>
      </c>
      <c r="B24" s="66">
        <v>14627069.459000001</v>
      </c>
      <c r="C24" s="66">
        <v>20163895.241239998</v>
      </c>
      <c r="D24" s="65">
        <f>B24-C24</f>
        <v>-5536825.7822399978</v>
      </c>
      <c r="E24" s="67">
        <v>770791763.61777997</v>
      </c>
      <c r="F24" s="67">
        <v>959720902.25285995</v>
      </c>
      <c r="G24" s="65">
        <f>E24-F24</f>
        <v>-188929138.63507998</v>
      </c>
    </row>
    <row r="25" spans="1:7" s="16" customFormat="1" ht="12" x14ac:dyDescent="0.2">
      <c r="A25" s="68" t="s">
        <v>15</v>
      </c>
      <c r="B25" s="66">
        <v>15990574.40258</v>
      </c>
      <c r="C25" s="66">
        <v>19335371.61479</v>
      </c>
      <c r="D25" s="65">
        <f>B25-C25</f>
        <v>-3344797.2122099996</v>
      </c>
      <c r="E25" s="67">
        <v>869179789.49176002</v>
      </c>
      <c r="F25" s="67">
        <v>978600975.64279997</v>
      </c>
      <c r="G25" s="65">
        <f>E25-F25</f>
        <v>-109421186.15103996</v>
      </c>
    </row>
    <row r="26" spans="1:7" s="28" customFormat="1" ht="12" x14ac:dyDescent="0.2">
      <c r="A26" s="69" t="s">
        <v>16</v>
      </c>
      <c r="B26" s="70">
        <f>B24-B25</f>
        <v>-1363504.9435799997</v>
      </c>
      <c r="C26" s="70">
        <f>C24-C25</f>
        <v>828523.62644999847</v>
      </c>
      <c r="D26" s="70"/>
      <c r="E26" s="70">
        <f>E24-E25</f>
        <v>-98388025.873980045</v>
      </c>
      <c r="F26" s="70">
        <f>F24-F25</f>
        <v>-18880073.389940023</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56617.023464010002</v>
      </c>
      <c r="C33" s="126">
        <v>53295.347694119999</v>
      </c>
      <c r="D33" s="98">
        <f t="shared" ref="D33:D42" si="0">IFERROR(((B33/C33)-1)*100,IF(B33+C33&lt;&gt;0,100,0))</f>
        <v>6.2325811043662194</v>
      </c>
      <c r="E33" s="64"/>
      <c r="F33" s="126">
        <v>58018.12</v>
      </c>
      <c r="G33" s="126">
        <v>56498.96</v>
      </c>
    </row>
    <row r="34" spans="1:7" s="16" customFormat="1" ht="12" x14ac:dyDescent="0.2">
      <c r="A34" s="64" t="s">
        <v>23</v>
      </c>
      <c r="B34" s="126">
        <v>74082.723661290001</v>
      </c>
      <c r="C34" s="126">
        <v>70419.152225579994</v>
      </c>
      <c r="D34" s="98">
        <f t="shared" si="0"/>
        <v>5.2025213594934616</v>
      </c>
      <c r="E34" s="64"/>
      <c r="F34" s="126">
        <v>75539.89</v>
      </c>
      <c r="G34" s="126">
        <v>73804.08</v>
      </c>
    </row>
    <row r="35" spans="1:7" s="16" customFormat="1" ht="12" x14ac:dyDescent="0.2">
      <c r="A35" s="64" t="s">
        <v>24</v>
      </c>
      <c r="B35" s="126">
        <v>46124.97396096</v>
      </c>
      <c r="C35" s="126">
        <v>53705.582140279999</v>
      </c>
      <c r="D35" s="98">
        <f t="shared" si="0"/>
        <v>-14.11512151477905</v>
      </c>
      <c r="E35" s="64"/>
      <c r="F35" s="126">
        <v>47199.87</v>
      </c>
      <c r="G35" s="126">
        <v>46104.52</v>
      </c>
    </row>
    <row r="36" spans="1:7" s="16" customFormat="1" ht="12" x14ac:dyDescent="0.2">
      <c r="A36" s="64" t="s">
        <v>25</v>
      </c>
      <c r="B36" s="126">
        <v>50406.939062680001</v>
      </c>
      <c r="C36" s="126">
        <v>46897.282756100001</v>
      </c>
      <c r="D36" s="98">
        <f t="shared" si="0"/>
        <v>7.4837092904353586</v>
      </c>
      <c r="E36" s="64"/>
      <c r="F36" s="126">
        <v>51777.96</v>
      </c>
      <c r="G36" s="126">
        <v>50291.34</v>
      </c>
    </row>
    <row r="37" spans="1:7" s="16" customFormat="1" ht="12" x14ac:dyDescent="0.2">
      <c r="A37" s="64" t="s">
        <v>79</v>
      </c>
      <c r="B37" s="126">
        <v>46578.532455109998</v>
      </c>
      <c r="C37" s="126">
        <v>40522.727328820001</v>
      </c>
      <c r="D37" s="98">
        <f t="shared" si="0"/>
        <v>14.944219023439409</v>
      </c>
      <c r="E37" s="64"/>
      <c r="F37" s="126">
        <v>47970.23</v>
      </c>
      <c r="G37" s="126">
        <v>46447.98</v>
      </c>
    </row>
    <row r="38" spans="1:7" s="16" customFormat="1" ht="12" x14ac:dyDescent="0.2">
      <c r="A38" s="64" t="s">
        <v>26</v>
      </c>
      <c r="B38" s="126">
        <v>69264.21226221</v>
      </c>
      <c r="C38" s="126">
        <v>63955.828008769997</v>
      </c>
      <c r="D38" s="98">
        <f t="shared" si="0"/>
        <v>8.3000790056413365</v>
      </c>
      <c r="E38" s="64"/>
      <c r="F38" s="126">
        <v>71213.05</v>
      </c>
      <c r="G38" s="126">
        <v>69129.78</v>
      </c>
    </row>
    <row r="39" spans="1:7" s="16" customFormat="1" ht="12" x14ac:dyDescent="0.2">
      <c r="A39" s="64" t="s">
        <v>27</v>
      </c>
      <c r="B39" s="126">
        <v>16394.076714489998</v>
      </c>
      <c r="C39" s="126">
        <v>16726.850546289999</v>
      </c>
      <c r="D39" s="98">
        <f t="shared" si="0"/>
        <v>-1.9894589891807812</v>
      </c>
      <c r="E39" s="64"/>
      <c r="F39" s="126">
        <v>16770.54</v>
      </c>
      <c r="G39" s="126">
        <v>15829.01</v>
      </c>
    </row>
    <row r="40" spans="1:7" s="16" customFormat="1" ht="12" x14ac:dyDescent="0.2">
      <c r="A40" s="64" t="s">
        <v>28</v>
      </c>
      <c r="B40" s="126">
        <v>74704.520165239999</v>
      </c>
      <c r="C40" s="126">
        <v>70281.786785210003</v>
      </c>
      <c r="D40" s="98">
        <f t="shared" si="0"/>
        <v>6.2928584805995724</v>
      </c>
      <c r="E40" s="64"/>
      <c r="F40" s="126">
        <v>76744.87</v>
      </c>
      <c r="G40" s="126">
        <v>74434.350000000006</v>
      </c>
    </row>
    <row r="41" spans="1:7" s="16" customFormat="1" ht="12" x14ac:dyDescent="0.2">
      <c r="A41" s="64" t="s">
        <v>29</v>
      </c>
      <c r="B41" s="126">
        <v>2371.8918218499998</v>
      </c>
      <c r="C41" s="126">
        <v>1098.1116762300001</v>
      </c>
      <c r="D41" s="98">
        <f t="shared" si="0"/>
        <v>115.9973227853381</v>
      </c>
      <c r="E41" s="64"/>
      <c r="F41" s="126">
        <v>2719.78</v>
      </c>
      <c r="G41" s="126">
        <v>2353.67</v>
      </c>
    </row>
    <row r="42" spans="1:7" s="16" customFormat="1" ht="12" x14ac:dyDescent="0.2">
      <c r="A42" s="64" t="s">
        <v>78</v>
      </c>
      <c r="B42" s="126">
        <v>843.15355117000001</v>
      </c>
      <c r="C42" s="126">
        <v>985.86530732999995</v>
      </c>
      <c r="D42" s="98">
        <f t="shared" si="0"/>
        <v>-14.47578640803412</v>
      </c>
      <c r="E42" s="64"/>
      <c r="F42" s="126">
        <v>847.84</v>
      </c>
      <c r="G42" s="126">
        <v>813.22</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17229.853459992599</v>
      </c>
      <c r="D48" s="72"/>
      <c r="E48" s="127">
        <v>13379.7916618036</v>
      </c>
      <c r="F48" s="72"/>
      <c r="G48" s="98">
        <f>IFERROR(((C48/E48)-1)*100,IF(C48+E48&lt;&gt;0,100,0))</f>
        <v>28.775199909727213</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2350</v>
      </c>
      <c r="D54" s="75"/>
      <c r="E54" s="128">
        <v>391249</v>
      </c>
      <c r="F54" s="128">
        <v>51219612.090000004</v>
      </c>
      <c r="G54" s="128">
        <v>11322757.607999999</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2019</v>
      </c>
      <c r="F67" s="125">
        <v>2018</v>
      </c>
      <c r="G67" s="50" t="s">
        <v>7</v>
      </c>
    </row>
    <row r="68" spans="1:7" s="16" customFormat="1" ht="12" x14ac:dyDescent="0.2">
      <c r="A68" s="77" t="s">
        <v>53</v>
      </c>
      <c r="B68" s="67">
        <v>7199</v>
      </c>
      <c r="C68" s="66">
        <v>6906</v>
      </c>
      <c r="D68" s="98">
        <f>IFERROR(((B68/C68)-1)*100,IF(B68+C68&lt;&gt;0,100,0))</f>
        <v>4.2426875181001966</v>
      </c>
      <c r="E68" s="66">
        <v>256646</v>
      </c>
      <c r="F68" s="66">
        <v>269492</v>
      </c>
      <c r="G68" s="98">
        <f>IFERROR(((E68/F68)-1)*100,IF(E68+F68&lt;&gt;0,100,0))</f>
        <v>-4.7667463227108797</v>
      </c>
    </row>
    <row r="69" spans="1:7" s="16" customFormat="1" ht="12" x14ac:dyDescent="0.2">
      <c r="A69" s="79" t="s">
        <v>54</v>
      </c>
      <c r="B69" s="67">
        <v>295898623.03600001</v>
      </c>
      <c r="C69" s="66">
        <v>185216864.48899999</v>
      </c>
      <c r="D69" s="98">
        <f>IFERROR(((B69/C69)-1)*100,IF(B69+C69&lt;&gt;0,100,0))</f>
        <v>59.757926931957847</v>
      </c>
      <c r="E69" s="66">
        <v>8878132629.5510006</v>
      </c>
      <c r="F69" s="66">
        <v>8278979457.7290001</v>
      </c>
      <c r="G69" s="98">
        <f>IFERROR(((E69/F69)-1)*100,IF(E69+F69&lt;&gt;0,100,0))</f>
        <v>7.2370414117002069</v>
      </c>
    </row>
    <row r="70" spans="1:7" s="62" customFormat="1" ht="12" x14ac:dyDescent="0.2">
      <c r="A70" s="79" t="s">
        <v>55</v>
      </c>
      <c r="B70" s="67">
        <v>293847950.67562002</v>
      </c>
      <c r="C70" s="66">
        <v>186596911.75962001</v>
      </c>
      <c r="D70" s="98">
        <f>IFERROR(((B70/C70)-1)*100,IF(B70+C70&lt;&gt;0,100,0))</f>
        <v>57.47739225939825</v>
      </c>
      <c r="E70" s="66">
        <v>8930984605.8635406</v>
      </c>
      <c r="F70" s="66">
        <v>8535997258.35672</v>
      </c>
      <c r="G70" s="98">
        <f>IFERROR(((E70/F70)-1)*100,IF(E70+F70&lt;&gt;0,100,0))</f>
        <v>4.6273134298412399</v>
      </c>
    </row>
    <row r="71" spans="1:7" s="16" customFormat="1" ht="12" x14ac:dyDescent="0.2">
      <c r="A71" s="79" t="s">
        <v>94</v>
      </c>
      <c r="B71" s="98">
        <f>IFERROR(B69/B68/1000,)</f>
        <v>41.102739691068209</v>
      </c>
      <c r="C71" s="98">
        <f>IFERROR(C69/C68/1000,)</f>
        <v>26.819702358673617</v>
      </c>
      <c r="D71" s="98">
        <f>IFERROR(((B71/C71)-1)*100,IF(B71+C71&lt;&gt;0,100,0))</f>
        <v>53.255763771648979</v>
      </c>
      <c r="E71" s="98">
        <f>IFERROR(E69/E68/1000,)</f>
        <v>34.592912531467476</v>
      </c>
      <c r="F71" s="98">
        <f>IFERROR(F69/F68/1000,)</f>
        <v>30.720687284702329</v>
      </c>
      <c r="G71" s="98">
        <f>IFERROR(((E71/F71)-1)*100,IF(E71+F71&lt;&gt;0,100,0))</f>
        <v>12.604617894383363</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4057</v>
      </c>
      <c r="C74" s="66">
        <v>3922</v>
      </c>
      <c r="D74" s="98">
        <f>IFERROR(((B74/C74)-1)*100,IF(B74+C74&lt;&gt;0,100,0))</f>
        <v>3.4421213666496753</v>
      </c>
      <c r="E74" s="66">
        <v>156342</v>
      </c>
      <c r="F74" s="66">
        <v>140985</v>
      </c>
      <c r="G74" s="98">
        <f>IFERROR(((E74/F74)-1)*100,IF(E74+F74&lt;&gt;0,100,0))</f>
        <v>10.892648154058948</v>
      </c>
    </row>
    <row r="75" spans="1:7" s="16" customFormat="1" ht="12" x14ac:dyDescent="0.2">
      <c r="A75" s="79" t="s">
        <v>54</v>
      </c>
      <c r="B75" s="67">
        <v>666654787.39999998</v>
      </c>
      <c r="C75" s="66">
        <v>461317297.69599998</v>
      </c>
      <c r="D75" s="98">
        <f>IFERROR(((B75/C75)-1)*100,IF(B75+C75&lt;&gt;0,100,0))</f>
        <v>44.511118644268535</v>
      </c>
      <c r="E75" s="66">
        <v>22962828357.771</v>
      </c>
      <c r="F75" s="66">
        <v>18228481113.431999</v>
      </c>
      <c r="G75" s="98">
        <f>IFERROR(((E75/F75)-1)*100,IF(E75+F75&lt;&gt;0,100,0))</f>
        <v>25.972253063094808</v>
      </c>
    </row>
    <row r="76" spans="1:7" s="16" customFormat="1" ht="12" x14ac:dyDescent="0.2">
      <c r="A76" s="79" t="s">
        <v>55</v>
      </c>
      <c r="B76" s="67">
        <v>659275691.78720999</v>
      </c>
      <c r="C76" s="66">
        <v>425474457.94717002</v>
      </c>
      <c r="D76" s="98">
        <f>IFERROR(((B76/C76)-1)*100,IF(B76+C76&lt;&gt;0,100,0))</f>
        <v>54.950709607360352</v>
      </c>
      <c r="E76" s="66">
        <v>22684074626.0732</v>
      </c>
      <c r="F76" s="66">
        <v>17768871532.312801</v>
      </c>
      <c r="G76" s="98">
        <f>IFERROR(((E76/F76)-1)*100,IF(E76+F76&lt;&gt;0,100,0))</f>
        <v>27.661875346569254</v>
      </c>
    </row>
    <row r="77" spans="1:7" s="16" customFormat="1" ht="12" x14ac:dyDescent="0.2">
      <c r="A77" s="79" t="s">
        <v>94</v>
      </c>
      <c r="B77" s="98">
        <f>IFERROR(B75/B74/1000,)</f>
        <v>164.3221068277052</v>
      </c>
      <c r="C77" s="98">
        <f>IFERROR(C75/C74/1000,)</f>
        <v>117.62297238551758</v>
      </c>
      <c r="D77" s="98">
        <f>IFERROR(((B77/C77)-1)*100,IF(B77+C77&lt;&gt;0,100,0))</f>
        <v>39.702392734242345</v>
      </c>
      <c r="E77" s="98">
        <f>IFERROR(E75/E74/1000,)</f>
        <v>146.87562112401659</v>
      </c>
      <c r="F77" s="98">
        <f>IFERROR(F75/F74/1000,)</f>
        <v>129.29376255227152</v>
      </c>
      <c r="G77" s="98">
        <f>IFERROR(((E77/F77)-1)*100,IF(E77+F77&lt;&gt;0,100,0))</f>
        <v>13.598381101050405</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182</v>
      </c>
      <c r="C80" s="66">
        <v>125</v>
      </c>
      <c r="D80" s="98">
        <f>IFERROR(((B80/C80)-1)*100,IF(B80+C80&lt;&gt;0,100,0))</f>
        <v>45.599999999999994</v>
      </c>
      <c r="E80" s="66">
        <v>8089</v>
      </c>
      <c r="F80" s="66">
        <v>7384</v>
      </c>
      <c r="G80" s="98">
        <f>IFERROR(((E80/F80)-1)*100,IF(E80+F80&lt;&gt;0,100,0))</f>
        <v>9.5476706392199304</v>
      </c>
    </row>
    <row r="81" spans="1:7" s="16" customFormat="1" ht="12" x14ac:dyDescent="0.2">
      <c r="A81" s="79" t="s">
        <v>54</v>
      </c>
      <c r="B81" s="67">
        <v>17937064.885000002</v>
      </c>
      <c r="C81" s="66">
        <v>14483793.698000001</v>
      </c>
      <c r="D81" s="98">
        <f>IFERROR(((B81/C81)-1)*100,IF(B81+C81&lt;&gt;0,100,0))</f>
        <v>23.842311337787471</v>
      </c>
      <c r="E81" s="66">
        <v>629953417.88999999</v>
      </c>
      <c r="F81" s="66">
        <v>550016763.65799999</v>
      </c>
      <c r="G81" s="98">
        <f>IFERROR(((E81/F81)-1)*100,IF(E81+F81&lt;&gt;0,100,0))</f>
        <v>14.533494161226068</v>
      </c>
    </row>
    <row r="82" spans="1:7" s="16" customFormat="1" ht="12" x14ac:dyDescent="0.2">
      <c r="A82" s="79" t="s">
        <v>55</v>
      </c>
      <c r="B82" s="67">
        <v>3061334.8098101802</v>
      </c>
      <c r="C82" s="66">
        <v>789370.401269775</v>
      </c>
      <c r="D82" s="98">
        <f>IFERROR(((B82/C82)-1)*100,IF(B82+C82&lt;&gt;0,100,0))</f>
        <v>287.81981245885851</v>
      </c>
      <c r="E82" s="66">
        <v>197043710.993117</v>
      </c>
      <c r="F82" s="66">
        <v>174392875.936887</v>
      </c>
      <c r="G82" s="98">
        <f>IFERROR(((E82/F82)-1)*100,IF(E82+F82&lt;&gt;0,100,0))</f>
        <v>12.988394700496464</v>
      </c>
    </row>
    <row r="83" spans="1:7" s="32" customFormat="1" x14ac:dyDescent="0.2">
      <c r="A83" s="79" t="s">
        <v>94</v>
      </c>
      <c r="B83" s="98">
        <f>IFERROR(B81/B80/1000,)</f>
        <v>98.555301565934073</v>
      </c>
      <c r="C83" s="98">
        <f>IFERROR(C81/C80/1000,)</f>
        <v>115.87034958400001</v>
      </c>
      <c r="D83" s="98">
        <f>IFERROR(((B83/C83)-1)*100,IF(B83+C83&lt;&gt;0,100,0))</f>
        <v>-14.943467487783336</v>
      </c>
      <c r="E83" s="98">
        <f>IFERROR(E81/E80/1000,)</f>
        <v>77.877786857460748</v>
      </c>
      <c r="F83" s="98">
        <f>IFERROR(F81/F80/1000,)</f>
        <v>74.487644049024922</v>
      </c>
      <c r="G83" s="98">
        <f>IFERROR(((E83/F83)-1)*100,IF(E83+F83&lt;&gt;0,100,0))</f>
        <v>4.5512820974772161</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11438</v>
      </c>
      <c r="C86" s="64">
        <f>C68+C74+C80</f>
        <v>10953</v>
      </c>
      <c r="D86" s="98">
        <f>IFERROR(((B86/C86)-1)*100,IF(B86+C86&lt;&gt;0,100,0))</f>
        <v>4.4280105907057443</v>
      </c>
      <c r="E86" s="64">
        <f>E68+E74+E80</f>
        <v>421077</v>
      </c>
      <c r="F86" s="64">
        <f>F68+F74+F80</f>
        <v>417861</v>
      </c>
      <c r="G86" s="98">
        <f>IFERROR(((E86/F86)-1)*100,IF(E86+F86&lt;&gt;0,100,0))</f>
        <v>0.76963392132789465</v>
      </c>
    </row>
    <row r="87" spans="1:7" s="62" customFormat="1" ht="12" x14ac:dyDescent="0.2">
      <c r="A87" s="79" t="s">
        <v>54</v>
      </c>
      <c r="B87" s="64">
        <f t="shared" ref="B87:C87" si="1">B69+B75+B81</f>
        <v>980490475.32099998</v>
      </c>
      <c r="C87" s="64">
        <f t="shared" si="1"/>
        <v>661017955.8829999</v>
      </c>
      <c r="D87" s="98">
        <f>IFERROR(((B87/C87)-1)*100,IF(B87+C87&lt;&gt;0,100,0))</f>
        <v>48.330384461529931</v>
      </c>
      <c r="E87" s="64">
        <f t="shared" ref="E87:F87" si="2">E69+E75+E81</f>
        <v>32470914405.211998</v>
      </c>
      <c r="F87" s="64">
        <f t="shared" si="2"/>
        <v>27057477334.819</v>
      </c>
      <c r="G87" s="98">
        <f>IFERROR(((E87/F87)-1)*100,IF(E87+F87&lt;&gt;0,100,0))</f>
        <v>20.00717584793723</v>
      </c>
    </row>
    <row r="88" spans="1:7" s="62" customFormat="1" ht="12" x14ac:dyDescent="0.2">
      <c r="A88" s="79" t="s">
        <v>55</v>
      </c>
      <c r="B88" s="64">
        <f t="shared" ref="B88:C88" si="3">B70+B76+B82</f>
        <v>956184977.27264023</v>
      </c>
      <c r="C88" s="64">
        <f t="shared" si="3"/>
        <v>612860740.10805976</v>
      </c>
      <c r="D88" s="98">
        <f>IFERROR(((B88/C88)-1)*100,IF(B88+C88&lt;&gt;0,100,0))</f>
        <v>56.019942981507583</v>
      </c>
      <c r="E88" s="64">
        <f t="shared" ref="E88:F88" si="4">E70+E76+E82</f>
        <v>31812102942.929859</v>
      </c>
      <c r="F88" s="64">
        <f t="shared" si="4"/>
        <v>26479261666.606407</v>
      </c>
      <c r="G88" s="98">
        <f>IFERROR(((E88/F88)-1)*100,IF(E88+F88&lt;&gt;0,100,0))</f>
        <v>20.139690235580908</v>
      </c>
    </row>
    <row r="89" spans="1:7" s="63" customFormat="1" x14ac:dyDescent="0.2">
      <c r="A89" s="79" t="s">
        <v>95</v>
      </c>
      <c r="B89" s="98">
        <f>IFERROR((B75/B87)*100,IF(B75+B87&lt;&gt;0,100,0))</f>
        <v>67.991969751847492</v>
      </c>
      <c r="C89" s="98">
        <f>IFERROR((C75/C87)*100,IF(C75+C87&lt;&gt;0,100,0))</f>
        <v>69.788920798643645</v>
      </c>
      <c r="D89" s="98">
        <f>IFERROR(((B89/C89)-1)*100,IF(B89+C89&lt;&gt;0,100,0))</f>
        <v>-2.5748371320725161</v>
      </c>
      <c r="E89" s="98">
        <f>IFERROR((E75/E87)*100,IF(E75+E87&lt;&gt;0,100,0))</f>
        <v>70.71814507966296</v>
      </c>
      <c r="F89" s="98">
        <f>IFERROR((F75/F87)*100,IF(F75+F87&lt;&gt;0,100,0))</f>
        <v>67.369477530614503</v>
      </c>
      <c r="G89" s="98">
        <f>IFERROR(((E89/F89)-1)*100,IF(E89+F89&lt;&gt;0,100,0))</f>
        <v>4.9706004436901541</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2019</v>
      </c>
      <c r="F94" s="125">
        <v>2018</v>
      </c>
      <c r="G94" s="50" t="s">
        <v>13</v>
      </c>
    </row>
    <row r="95" spans="1:7" s="16" customFormat="1" ht="13.5" x14ac:dyDescent="0.2">
      <c r="A95" s="79" t="s">
        <v>87</v>
      </c>
      <c r="B95" s="66">
        <v>30555608.706999999</v>
      </c>
      <c r="C95" s="129">
        <v>25384730.978999998</v>
      </c>
      <c r="D95" s="65">
        <f>B95-C95</f>
        <v>5170877.7280000001</v>
      </c>
      <c r="E95" s="129">
        <v>1228297212.4809999</v>
      </c>
      <c r="F95" s="129">
        <v>1115582617.316</v>
      </c>
      <c r="G95" s="80">
        <f>E95-F95</f>
        <v>112714595.16499996</v>
      </c>
    </row>
    <row r="96" spans="1:7" s="16" customFormat="1" ht="13.5" x14ac:dyDescent="0.2">
      <c r="A96" s="79" t="s">
        <v>88</v>
      </c>
      <c r="B96" s="66">
        <v>31138389.688000001</v>
      </c>
      <c r="C96" s="129">
        <v>29132430.958999999</v>
      </c>
      <c r="D96" s="65">
        <f>B96-C96</f>
        <v>2005958.7290000021</v>
      </c>
      <c r="E96" s="129">
        <v>1259570478.3210001</v>
      </c>
      <c r="F96" s="129">
        <v>1203564963.309</v>
      </c>
      <c r="G96" s="80">
        <f>E96-F96</f>
        <v>56005515.012000084</v>
      </c>
    </row>
    <row r="97" spans="1:7" s="28" customFormat="1" ht="12" x14ac:dyDescent="0.2">
      <c r="A97" s="81" t="s">
        <v>16</v>
      </c>
      <c r="B97" s="65">
        <f>B95-B96</f>
        <v>-582780.98100000247</v>
      </c>
      <c r="C97" s="65">
        <f>C95-C96</f>
        <v>-3747699.9800000004</v>
      </c>
      <c r="D97" s="82"/>
      <c r="E97" s="65">
        <f>E95-E96</f>
        <v>-31273265.840000153</v>
      </c>
      <c r="F97" s="82">
        <f>F95-F96</f>
        <v>-87982345.993000031</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1">
        <v>685.86880120201101</v>
      </c>
      <c r="C104" s="130">
        <v>616.34011961358203</v>
      </c>
      <c r="D104" s="98">
        <f>IFERROR(((B104/C104)-1)*100,IF(B104+C104&lt;&gt;0,100,0))</f>
        <v>11.280894975978594</v>
      </c>
      <c r="E104" s="84"/>
      <c r="F104" s="131">
        <v>689.26967297972203</v>
      </c>
      <c r="G104" s="131">
        <v>685.86880120201101</v>
      </c>
    </row>
    <row r="105" spans="1:7" s="16" customFormat="1" ht="12" x14ac:dyDescent="0.2">
      <c r="A105" s="79" t="s">
        <v>50</v>
      </c>
      <c r="B105" s="131">
        <v>678.25185027413602</v>
      </c>
      <c r="C105" s="130">
        <v>609.87301572100296</v>
      </c>
      <c r="D105" s="98">
        <f>IFERROR(((B105/C105)-1)*100,IF(B105+C105&lt;&gt;0,100,0))</f>
        <v>11.211979017024444</v>
      </c>
      <c r="E105" s="84"/>
      <c r="F105" s="131">
        <v>681.85077859340799</v>
      </c>
      <c r="G105" s="131">
        <v>678.25185027413602</v>
      </c>
    </row>
    <row r="106" spans="1:7" s="16" customFormat="1" ht="12" x14ac:dyDescent="0.2">
      <c r="A106" s="79" t="s">
        <v>51</v>
      </c>
      <c r="B106" s="131">
        <v>715.84820372909303</v>
      </c>
      <c r="C106" s="130">
        <v>641.56562670768301</v>
      </c>
      <c r="D106" s="98">
        <f>IFERROR(((B106/C106)-1)*100,IF(B106+C106&lt;&gt;0,100,0))</f>
        <v>11.578328689865348</v>
      </c>
      <c r="E106" s="84"/>
      <c r="F106" s="131">
        <v>718.37479230297402</v>
      </c>
      <c r="G106" s="131">
        <v>715.84820372909303</v>
      </c>
    </row>
    <row r="107" spans="1:7" s="28" customFormat="1" ht="12" x14ac:dyDescent="0.2">
      <c r="A107" s="81" t="s">
        <v>52</v>
      </c>
      <c r="B107" s="85"/>
      <c r="C107" s="84"/>
      <c r="D107" s="86"/>
      <c r="E107" s="84"/>
      <c r="F107" s="71"/>
      <c r="G107" s="71"/>
    </row>
    <row r="108" spans="1:7" s="16" customFormat="1" ht="12" x14ac:dyDescent="0.2">
      <c r="A108" s="79" t="s">
        <v>56</v>
      </c>
      <c r="B108" s="131">
        <v>524.672118264083</v>
      </c>
      <c r="C108" s="130">
        <v>481.39182208372199</v>
      </c>
      <c r="D108" s="98">
        <f>IFERROR(((B108/C108)-1)*100,IF(B108+C108&lt;&gt;0,100,0))</f>
        <v>8.9906587928770154</v>
      </c>
      <c r="E108" s="84"/>
      <c r="F108" s="131">
        <v>524.672118264083</v>
      </c>
      <c r="G108" s="131">
        <v>524.22973884843805</v>
      </c>
    </row>
    <row r="109" spans="1:7" s="16" customFormat="1" ht="12" x14ac:dyDescent="0.2">
      <c r="A109" s="79" t="s">
        <v>57</v>
      </c>
      <c r="B109" s="131">
        <v>664.980118022488</v>
      </c>
      <c r="C109" s="130">
        <v>591.49321426075801</v>
      </c>
      <c r="D109" s="98">
        <f>IFERROR(((B109/C109)-1)*100,IF(B109+C109&lt;&gt;0,100,0))</f>
        <v>12.423963959345352</v>
      </c>
      <c r="E109" s="84"/>
      <c r="F109" s="131">
        <v>666.16691217052005</v>
      </c>
      <c r="G109" s="131">
        <v>664.980118022488</v>
      </c>
    </row>
    <row r="110" spans="1:7" s="16" customFormat="1" ht="12" x14ac:dyDescent="0.2">
      <c r="A110" s="79" t="s">
        <v>59</v>
      </c>
      <c r="B110" s="131">
        <v>767.04081057140399</v>
      </c>
      <c r="C110" s="130">
        <v>679.95017151841205</v>
      </c>
      <c r="D110" s="98">
        <f>IFERROR(((B110/C110)-1)*100,IF(B110+C110&lt;&gt;0,100,0))</f>
        <v>12.808385481910811</v>
      </c>
      <c r="E110" s="84"/>
      <c r="F110" s="131">
        <v>770.008555571334</v>
      </c>
      <c r="G110" s="131">
        <v>767.04081057140399</v>
      </c>
    </row>
    <row r="111" spans="1:7" s="16" customFormat="1" ht="12" x14ac:dyDescent="0.2">
      <c r="A111" s="79" t="s">
        <v>58</v>
      </c>
      <c r="B111" s="131">
        <v>739.53211313336999</v>
      </c>
      <c r="C111" s="130">
        <v>670.18582130986897</v>
      </c>
      <c r="D111" s="98">
        <f>IFERROR(((B111/C111)-1)*100,IF(B111+C111&lt;&gt;0,100,0))</f>
        <v>10.347323028703382</v>
      </c>
      <c r="E111" s="84"/>
      <c r="F111" s="131">
        <v>744.54804728376803</v>
      </c>
      <c r="G111" s="131">
        <v>739.53211313336999</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2019</v>
      </c>
      <c r="F117" s="125">
        <v>2018</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66">
        <v>0</v>
      </c>
      <c r="D119" s="98">
        <f>IFERROR(((B119/C119)-1)*100,IF(B119+C119&lt;&gt;0,100,0))</f>
        <v>0</v>
      </c>
      <c r="E119" s="66">
        <v>0</v>
      </c>
      <c r="F119" s="66">
        <v>3</v>
      </c>
      <c r="G119" s="98">
        <f>IFERROR(((E119/F119)-1)*100,IF(E119+F119&lt;&gt;0,100,0))</f>
        <v>-100</v>
      </c>
    </row>
    <row r="120" spans="1:7" s="16" customFormat="1" ht="12" x14ac:dyDescent="0.2">
      <c r="A120" s="79" t="s">
        <v>72</v>
      </c>
      <c r="B120" s="67">
        <v>427</v>
      </c>
      <c r="C120" s="66">
        <v>155</v>
      </c>
      <c r="D120" s="98">
        <f>IFERROR(((B120/C120)-1)*100,IF(B120+C120&lt;&gt;0,100,0))</f>
        <v>175.48387096774195</v>
      </c>
      <c r="E120" s="66">
        <v>11432</v>
      </c>
      <c r="F120" s="66">
        <v>11414</v>
      </c>
      <c r="G120" s="98">
        <f>IFERROR(((E120/F120)-1)*100,IF(E120+F120&lt;&gt;0,100,0))</f>
        <v>0.15770106886279223</v>
      </c>
    </row>
    <row r="121" spans="1:7" s="16" customFormat="1" ht="12" x14ac:dyDescent="0.2">
      <c r="A121" s="79" t="s">
        <v>74</v>
      </c>
      <c r="B121" s="67">
        <v>24</v>
      </c>
      <c r="C121" s="66">
        <v>4</v>
      </c>
      <c r="D121" s="98">
        <f>IFERROR(((B121/C121)-1)*100,IF(B121+C121&lt;&gt;0,100,0))</f>
        <v>500</v>
      </c>
      <c r="E121" s="66">
        <v>447</v>
      </c>
      <c r="F121" s="66">
        <v>470</v>
      </c>
      <c r="G121" s="98">
        <f>IFERROR(((E121/F121)-1)*100,IF(E121+F121&lt;&gt;0,100,0))</f>
        <v>-4.8936170212765973</v>
      </c>
    </row>
    <row r="122" spans="1:7" s="28" customFormat="1" ht="12" x14ac:dyDescent="0.2">
      <c r="A122" s="81" t="s">
        <v>34</v>
      </c>
      <c r="B122" s="82">
        <f>SUM(B119:B121)</f>
        <v>451</v>
      </c>
      <c r="C122" s="82">
        <f>SUM(C119:C121)</f>
        <v>159</v>
      </c>
      <c r="D122" s="98">
        <f>IFERROR(((B122/C122)-1)*100,IF(B122+C122&lt;&gt;0,100,0))</f>
        <v>183.64779874213838</v>
      </c>
      <c r="E122" s="82">
        <f>SUM(E119:E121)</f>
        <v>11879</v>
      </c>
      <c r="F122" s="82">
        <f>SUM(F119:F121)</f>
        <v>11887</v>
      </c>
      <c r="G122" s="98">
        <f>IFERROR(((E122/F122)-1)*100,IF(E122+F122&lt;&gt;0,100,0))</f>
        <v>-6.7300412215021144E-2</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124</v>
      </c>
      <c r="C125" s="66">
        <v>0</v>
      </c>
      <c r="D125" s="98">
        <f>IFERROR(((B125/C125)-1)*100,IF(B125+C125&lt;&gt;0,100,0))</f>
        <v>100</v>
      </c>
      <c r="E125" s="66">
        <v>1414</v>
      </c>
      <c r="F125" s="66">
        <v>856</v>
      </c>
      <c r="G125" s="98">
        <f>IFERROR(((E125/F125)-1)*100,IF(E125+F125&lt;&gt;0,100,0))</f>
        <v>65.186915887850461</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124</v>
      </c>
      <c r="C127" s="82">
        <f>SUM(C125:C126)</f>
        <v>0</v>
      </c>
      <c r="D127" s="98">
        <f>IFERROR(((B127/C127)-1)*100,IF(B127+C127&lt;&gt;0,100,0))</f>
        <v>100</v>
      </c>
      <c r="E127" s="82">
        <f>SUM(E125:E126)</f>
        <v>1414</v>
      </c>
      <c r="F127" s="82">
        <f>SUM(F125:F126)</f>
        <v>856</v>
      </c>
      <c r="G127" s="98">
        <f>IFERROR(((E127/F127)-1)*100,IF(E127+F127&lt;&gt;0,100,0))</f>
        <v>65.186915887850461</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66">
        <v>0</v>
      </c>
      <c r="D130" s="98">
        <f>IFERROR(((B130/C130)-1)*100,IF(B130+C130&lt;&gt;0,100,0))</f>
        <v>0</v>
      </c>
      <c r="E130" s="66">
        <v>0</v>
      </c>
      <c r="F130" s="66">
        <v>37500</v>
      </c>
      <c r="G130" s="98">
        <f>IFERROR(((E130/F130)-1)*100,IF(E130+F130&lt;&gt;0,100,0))</f>
        <v>-100</v>
      </c>
    </row>
    <row r="131" spans="1:7" s="16" customFormat="1" ht="12" x14ac:dyDescent="0.2">
      <c r="A131" s="79" t="s">
        <v>72</v>
      </c>
      <c r="B131" s="67">
        <v>477977</v>
      </c>
      <c r="C131" s="66">
        <v>85549</v>
      </c>
      <c r="D131" s="98">
        <f>IFERROR(((B131/C131)-1)*100,IF(B131+C131&lt;&gt;0,100,0))</f>
        <v>458.71722638487887</v>
      </c>
      <c r="E131" s="66">
        <v>10271266</v>
      </c>
      <c r="F131" s="66">
        <v>11513059</v>
      </c>
      <c r="G131" s="98">
        <f>IFERROR(((E131/F131)-1)*100,IF(E131+F131&lt;&gt;0,100,0))</f>
        <v>-10.785951848244679</v>
      </c>
    </row>
    <row r="132" spans="1:7" s="16" customFormat="1" ht="12" x14ac:dyDescent="0.2">
      <c r="A132" s="79" t="s">
        <v>74</v>
      </c>
      <c r="B132" s="67">
        <v>913</v>
      </c>
      <c r="C132" s="66">
        <v>9</v>
      </c>
      <c r="D132" s="98">
        <f>IFERROR(((B132/C132)-1)*100,IF(B132+C132&lt;&gt;0,100,0))</f>
        <v>10044.444444444443</v>
      </c>
      <c r="E132" s="66">
        <v>23224</v>
      </c>
      <c r="F132" s="66">
        <v>27909</v>
      </c>
      <c r="G132" s="98">
        <f>IFERROR(((E132/F132)-1)*100,IF(E132+F132&lt;&gt;0,100,0))</f>
        <v>-16.786699630943424</v>
      </c>
    </row>
    <row r="133" spans="1:7" s="16" customFormat="1" ht="12" x14ac:dyDescent="0.2">
      <c r="A133" s="81" t="s">
        <v>34</v>
      </c>
      <c r="B133" s="82">
        <f>SUM(B130:B132)</f>
        <v>478890</v>
      </c>
      <c r="C133" s="82">
        <f>SUM(C130:C132)</f>
        <v>85558</v>
      </c>
      <c r="D133" s="98">
        <f>IFERROR(((B133/C133)-1)*100,IF(B133+C133&lt;&gt;0,100,0))</f>
        <v>459.72556628252181</v>
      </c>
      <c r="E133" s="82">
        <f>SUM(E130:E132)</f>
        <v>10294490</v>
      </c>
      <c r="F133" s="82">
        <f>SUM(F130:F132)</f>
        <v>11578468</v>
      </c>
      <c r="G133" s="98">
        <f>IFERROR(((E133/F133)-1)*100,IF(E133+F133&lt;&gt;0,100,0))</f>
        <v>-11.089360008595261</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76467</v>
      </c>
      <c r="C136" s="66">
        <v>0</v>
      </c>
      <c r="D136" s="98">
        <f>IFERROR(((B136/C136)-1)*100,)</f>
        <v>0</v>
      </c>
      <c r="E136" s="66">
        <v>895032</v>
      </c>
      <c r="F136" s="66">
        <v>387541</v>
      </c>
      <c r="G136" s="98">
        <f>IFERROR(((E136/F136)-1)*100,)</f>
        <v>130.95156383453622</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76467</v>
      </c>
      <c r="C138" s="82">
        <f>SUM(C136:C137)</f>
        <v>0</v>
      </c>
      <c r="D138" s="98">
        <f>IFERROR(((B138/C138)-1)*100,)</f>
        <v>0</v>
      </c>
      <c r="E138" s="82">
        <f>SUM(E136:E137)</f>
        <v>895032</v>
      </c>
      <c r="F138" s="82">
        <f>SUM(F136:F137)</f>
        <v>387541</v>
      </c>
      <c r="G138" s="98">
        <f>IFERROR(((E138/F138)-1)*100,)</f>
        <v>130.95156383453622</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66">
        <v>0</v>
      </c>
      <c r="D141" s="98">
        <f>IFERROR(((B141/C141)-1)*100,IF(B141+C141&lt;&gt;0,100,0))</f>
        <v>0</v>
      </c>
      <c r="E141" s="66">
        <v>0</v>
      </c>
      <c r="F141" s="66">
        <v>872918.75</v>
      </c>
      <c r="G141" s="98">
        <f>IFERROR(((E141/F141)-1)*100,IF(E141+F141&lt;&gt;0,100,0))</f>
        <v>-100</v>
      </c>
    </row>
    <row r="142" spans="1:7" s="32" customFormat="1" x14ac:dyDescent="0.2">
      <c r="A142" s="79" t="s">
        <v>72</v>
      </c>
      <c r="B142" s="67">
        <v>46431264.86789</v>
      </c>
      <c r="C142" s="66">
        <v>8228466.5547200004</v>
      </c>
      <c r="D142" s="98">
        <f>IFERROR(((B142/C142)-1)*100,IF(B142+C142&lt;&gt;0,100,0))</f>
        <v>464.27603562727217</v>
      </c>
      <c r="E142" s="66">
        <v>1017940770.11476</v>
      </c>
      <c r="F142" s="66">
        <v>1136284506.09461</v>
      </c>
      <c r="G142" s="98">
        <f>IFERROR(((E142/F142)-1)*100,IF(E142+F142&lt;&gt;0,100,0))</f>
        <v>-10.414974009158618</v>
      </c>
    </row>
    <row r="143" spans="1:7" s="32" customFormat="1" x14ac:dyDescent="0.2">
      <c r="A143" s="79" t="s">
        <v>74</v>
      </c>
      <c r="B143" s="67">
        <v>4835888.96</v>
      </c>
      <c r="C143" s="66">
        <v>34123.64</v>
      </c>
      <c r="D143" s="98">
        <f>IFERROR(((B143/C143)-1)*100,IF(B143+C143&lt;&gt;0,100,0))</f>
        <v>14071.667969771104</v>
      </c>
      <c r="E143" s="66">
        <v>123152148.76000001</v>
      </c>
      <c r="F143" s="66">
        <v>127599252.06</v>
      </c>
      <c r="G143" s="98">
        <f>IFERROR(((E143/F143)-1)*100,IF(E143+F143&lt;&gt;0,100,0))</f>
        <v>-3.4852111028902177</v>
      </c>
    </row>
    <row r="144" spans="1:7" s="16" customFormat="1" ht="12" x14ac:dyDescent="0.2">
      <c r="A144" s="81" t="s">
        <v>34</v>
      </c>
      <c r="B144" s="82">
        <f>SUM(B141:B143)</f>
        <v>51267153.827890001</v>
      </c>
      <c r="C144" s="82">
        <f>SUM(C141:C143)</f>
        <v>8262590.19472</v>
      </c>
      <c r="D144" s="98">
        <f>IFERROR(((B144/C144)-1)*100,IF(B144+C144&lt;&gt;0,100,0))</f>
        <v>520.47315211942839</v>
      </c>
      <c r="E144" s="82">
        <f>SUM(E141:E143)</f>
        <v>1141092918.8747602</v>
      </c>
      <c r="F144" s="82">
        <f>SUM(F141:F143)</f>
        <v>1264756676.9046099</v>
      </c>
      <c r="G144" s="98">
        <f>IFERROR(((E144/F144)-1)*100,IF(E144+F144&lt;&gt;0,100,0))</f>
        <v>-9.7776718864617358</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112728.558</v>
      </c>
      <c r="C147" s="66">
        <v>0</v>
      </c>
      <c r="D147" s="98">
        <f>IFERROR(((B147/C147)-1)*100,IF(B147+C147&lt;&gt;0,100,0))</f>
        <v>100</v>
      </c>
      <c r="E147" s="66">
        <v>1159356.8055700001</v>
      </c>
      <c r="F147" s="66">
        <v>507930.39828999998</v>
      </c>
      <c r="G147" s="98">
        <f>IFERROR(((E147/F147)-1)*100,IF(E147+F147&lt;&gt;0,100,0))</f>
        <v>128.25111658469237</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112728.558</v>
      </c>
      <c r="C149" s="82">
        <f>SUM(C147:C148)</f>
        <v>0</v>
      </c>
      <c r="D149" s="98">
        <f>IFERROR(((B149/C149)-1)*100,IF(B149+C149&lt;&gt;0,100,0))</f>
        <v>100</v>
      </c>
      <c r="E149" s="82">
        <f>SUM(E147:E148)</f>
        <v>1159356.8055700001</v>
      </c>
      <c r="F149" s="82">
        <f>SUM(F147:F148)</f>
        <v>507930.39828999998</v>
      </c>
      <c r="G149" s="98">
        <f>IFERROR(((E149/F149)-1)*100,IF(E149+F149&lt;&gt;0,100,0))</f>
        <v>128.25111658469237</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0</v>
      </c>
      <c r="C152" s="66">
        <v>35000</v>
      </c>
      <c r="D152" s="98">
        <f>IFERROR(((B152/C152)-1)*100,IF(B152+C152&lt;&gt;0,100,0))</f>
        <v>-100</v>
      </c>
      <c r="E152" s="78"/>
      <c r="F152" s="78"/>
      <c r="G152" s="65"/>
    </row>
    <row r="153" spans="1:7" s="16" customFormat="1" ht="12" x14ac:dyDescent="0.2">
      <c r="A153" s="79" t="s">
        <v>72</v>
      </c>
      <c r="B153" s="67">
        <v>889258</v>
      </c>
      <c r="C153" s="66">
        <v>821906</v>
      </c>
      <c r="D153" s="98">
        <f>IFERROR(((B153/C153)-1)*100,IF(B153+C153&lt;&gt;0,100,0))</f>
        <v>8.194611062578927</v>
      </c>
      <c r="E153" s="78"/>
      <c r="F153" s="78"/>
      <c r="G153" s="65"/>
    </row>
    <row r="154" spans="1:7" s="16" customFormat="1" ht="12" x14ac:dyDescent="0.2">
      <c r="A154" s="79" t="s">
        <v>74</v>
      </c>
      <c r="B154" s="67">
        <v>2728</v>
      </c>
      <c r="C154" s="66">
        <v>2090</v>
      </c>
      <c r="D154" s="98">
        <f>IFERROR(((B154/C154)-1)*100,IF(B154+C154&lt;&gt;0,100,0))</f>
        <v>30.526315789473692</v>
      </c>
      <c r="E154" s="78"/>
      <c r="F154" s="78"/>
      <c r="G154" s="65"/>
    </row>
    <row r="155" spans="1:7" s="28" customFormat="1" ht="12" x14ac:dyDescent="0.2">
      <c r="A155" s="81" t="s">
        <v>34</v>
      </c>
      <c r="B155" s="82">
        <f>SUM(B152:B154)</f>
        <v>891986</v>
      </c>
      <c r="C155" s="82">
        <f>SUM(C152:C154)</f>
        <v>858996</v>
      </c>
      <c r="D155" s="98">
        <f>IFERROR(((B155/C155)-1)*100,IF(B155+C155&lt;&gt;0,100,0))</f>
        <v>3.8405301072414799</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214321</v>
      </c>
      <c r="C158" s="66">
        <v>105060</v>
      </c>
      <c r="D158" s="98">
        <f>IFERROR(((B158/C158)-1)*100,IF(B158+C158&lt;&gt;0,100,0))</f>
        <v>103.9986674281363</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214321</v>
      </c>
      <c r="C160" s="82">
        <f>SUM(C158:C159)</f>
        <v>105060</v>
      </c>
      <c r="D160" s="98">
        <f>IFERROR(((B160/C160)-1)*100,IF(B160+C160&lt;&gt;0,100,0))</f>
        <v>103.9986674281363</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2019</v>
      </c>
      <c r="F166" s="125">
        <v>2018</v>
      </c>
      <c r="G166" s="50" t="s">
        <v>7</v>
      </c>
    </row>
    <row r="167" spans="1:7" x14ac:dyDescent="0.2">
      <c r="A167" s="102" t="s">
        <v>33</v>
      </c>
      <c r="B167" s="104"/>
      <c r="C167" s="104"/>
      <c r="D167" s="105"/>
      <c r="E167" s="106"/>
      <c r="F167" s="106"/>
      <c r="G167" s="107"/>
    </row>
    <row r="168" spans="1:7" x14ac:dyDescent="0.2">
      <c r="A168" s="101" t="s">
        <v>31</v>
      </c>
      <c r="B168" s="112">
        <v>11665</v>
      </c>
      <c r="C168" s="113">
        <v>8826</v>
      </c>
      <c r="D168" s="111">
        <f>IFERROR(((B168/C168)-1)*100,IF(B168+C168&lt;&gt;0,100,0))</f>
        <v>32.166326761840011</v>
      </c>
      <c r="E168" s="113">
        <v>369219</v>
      </c>
      <c r="F168" s="113">
        <v>332158</v>
      </c>
      <c r="G168" s="111">
        <f>IFERROR(((E168/F168)-1)*100,IF(E168+F168&lt;&gt;0,100,0))</f>
        <v>11.157641845145982</v>
      </c>
    </row>
    <row r="169" spans="1:7" x14ac:dyDescent="0.2">
      <c r="A169" s="101" t="s">
        <v>32</v>
      </c>
      <c r="B169" s="112">
        <v>82468</v>
      </c>
      <c r="C169" s="113">
        <v>62442</v>
      </c>
      <c r="D169" s="111">
        <f t="shared" ref="D169:D171" si="5">IFERROR(((B169/C169)-1)*100,IF(B169+C169&lt;&gt;0,100,0))</f>
        <v>32.071362224143996</v>
      </c>
      <c r="E169" s="113">
        <v>2720370</v>
      </c>
      <c r="F169" s="113">
        <v>2536804</v>
      </c>
      <c r="G169" s="111">
        <f>IFERROR(((E169/F169)-1)*100,IF(E169+F169&lt;&gt;0,100,0))</f>
        <v>7.2361128411970288</v>
      </c>
    </row>
    <row r="170" spans="1:7" x14ac:dyDescent="0.2">
      <c r="A170" s="101" t="s">
        <v>92</v>
      </c>
      <c r="B170" s="112">
        <v>18069498</v>
      </c>
      <c r="C170" s="113">
        <v>14631087</v>
      </c>
      <c r="D170" s="111">
        <f t="shared" si="5"/>
        <v>23.500721443321339</v>
      </c>
      <c r="E170" s="113">
        <v>680183302</v>
      </c>
      <c r="F170" s="113">
        <v>542062277</v>
      </c>
      <c r="G170" s="111">
        <f>IFERROR(((E170/F170)-1)*100,IF(E170+F170&lt;&gt;0,100,0))</f>
        <v>25.480656164531435</v>
      </c>
    </row>
    <row r="171" spans="1:7" x14ac:dyDescent="0.2">
      <c r="A171" s="101" t="s">
        <v>93</v>
      </c>
      <c r="B171" s="112">
        <v>136554</v>
      </c>
      <c r="C171" s="113">
        <v>142604</v>
      </c>
      <c r="D171" s="111">
        <f t="shared" si="5"/>
        <v>-4.2425177414378235</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647</v>
      </c>
      <c r="C174" s="113">
        <v>1183</v>
      </c>
      <c r="D174" s="111">
        <f t="shared" ref="D174:D177" si="6">IFERROR(((B174/C174)-1)*100,IF(B174+C174&lt;&gt;0,100,0))</f>
        <v>-45.308537616229927</v>
      </c>
      <c r="E174" s="113">
        <v>24632</v>
      </c>
      <c r="F174" s="113">
        <v>25698</v>
      </c>
      <c r="G174" s="111">
        <f t="shared" ref="G174" si="7">IFERROR(((E174/F174)-1)*100,IF(E174+F174&lt;&gt;0,100,0))</f>
        <v>-4.1481827379562635</v>
      </c>
    </row>
    <row r="175" spans="1:7" x14ac:dyDescent="0.2">
      <c r="A175" s="101" t="s">
        <v>32</v>
      </c>
      <c r="B175" s="112">
        <v>6837</v>
      </c>
      <c r="C175" s="113">
        <v>8578</v>
      </c>
      <c r="D175" s="111">
        <f t="shared" si="6"/>
        <v>-20.296106318489159</v>
      </c>
      <c r="E175" s="113">
        <v>275244</v>
      </c>
      <c r="F175" s="113">
        <v>269499</v>
      </c>
      <c r="G175" s="111">
        <f t="shared" ref="G175" si="8">IFERROR(((E175/F175)-1)*100,IF(E175+F175&lt;&gt;0,100,0))</f>
        <v>2.1317333273964012</v>
      </c>
    </row>
    <row r="176" spans="1:7" x14ac:dyDescent="0.2">
      <c r="A176" s="101" t="s">
        <v>92</v>
      </c>
      <c r="B176" s="112">
        <v>66296</v>
      </c>
      <c r="C176" s="113">
        <v>72727</v>
      </c>
      <c r="D176" s="111">
        <f t="shared" si="6"/>
        <v>-8.8426581599680976</v>
      </c>
      <c r="E176" s="113">
        <v>4419238</v>
      </c>
      <c r="F176" s="113">
        <v>2311584</v>
      </c>
      <c r="G176" s="111">
        <f t="shared" ref="G176" si="9">IFERROR(((E176/F176)-1)*100,IF(E176+F176&lt;&gt;0,100,0))</f>
        <v>91.177910904384191</v>
      </c>
    </row>
    <row r="177" spans="1:7" x14ac:dyDescent="0.2">
      <c r="A177" s="101" t="s">
        <v>93</v>
      </c>
      <c r="B177" s="112">
        <v>62322</v>
      </c>
      <c r="C177" s="113">
        <v>81204</v>
      </c>
      <c r="D177" s="111">
        <f t="shared" si="6"/>
        <v>-23.25254913551057</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2019-11-11T06:00:00+00:00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0F7B7B28-F158-46C5-8B93-F9F327038A6B}"/>
</file>

<file path=customXml/itemProps2.xml><?xml version="1.0" encoding="utf-8"?>
<ds:datastoreItem xmlns:ds="http://schemas.openxmlformats.org/officeDocument/2006/customXml" ds:itemID="{E3550921-2EDF-4B16-BD56-5376D6FD22B5}"/>
</file>

<file path=customXml/itemProps3.xml><?xml version="1.0" encoding="utf-8"?>
<ds:datastoreItem xmlns:ds="http://schemas.openxmlformats.org/officeDocument/2006/customXml" ds:itemID="{5B740EBD-66A8-4AE8-A272-1D73DA969A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2019-11-11T06:28:24Z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