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<sst xmlns="http://schemas.openxmlformats.org/spreadsheetml/2006/main" count="265" uniqueCount="100">
  <si>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</si>
  <si>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</si>
  <si>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</si>
  <si>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</si>
  <si>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</si>
  <si>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</si>
  <si>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</si>
  <si>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</si>
  <si>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</si>
  <si>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</si>
  <si>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</si>
  <si>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</si>
  <si>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</si>
  <si>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</si>
  <si>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</si>
  <si>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</si>
  <si>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</si>
  <si>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</si>
  <si>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</si>
  <si>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</si>
  <si>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</si>
  <si>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</si>
  <si>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</si>
  <si>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</si>
  <si>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</si>
  <si>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</si>
  <si>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</si>
  <si>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</si>
  <si>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</si>
  <si>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</si>
  <si>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</si>
  <si>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</si>
  <si>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</si>
  <si>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</si>
  <si>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</si>
  <si>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</si>
  <si>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</si>
  <si>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</si>
  <si>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</si>
  <si>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</si>
  <si>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</si>
  <si>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</si>
  <si>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</si>
  <si>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</si>
  <si>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</si>
  <si>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</si>
  <si>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</si>
  <si>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</si>
  <si>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</si>
  <si>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</si>
  <si>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</si>
  <si>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</si>
  <si>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</si>
  <si>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</si>
  <si>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</si>
  <si>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</si>
  <si>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</si>
  <si>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</si>
  <si>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</si>
  <si>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</si>
  <si>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</si>
  <si>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</si>
  <si>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</si>
  <si>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</si>
  <si>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</si>
  <si>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</si>
  <si>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</si>
  <si>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</si>
  <si>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</si>
  <si>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</si>
  <si>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</si>
  <si>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</si>
  <si>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</si>
  <si>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</si>
  <si>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</si>
  <si>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</si>
  <si>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</si>
  <si>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</si>
  <si>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</si>
  <si>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</si>
  <si>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</si>
  <si>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</si>
  <si>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</si>
  <si>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</si>
  <si>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</si>
  <si>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</si>
  <si>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</si>
  <si>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</si>
  <si>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</si>
  <si>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</si>
  <si>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</si>
  <si>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</si>
  <si>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</si>
  <si>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</si>
  <si>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</si>
  <si>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</si>
  <si>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</si>
  <si>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24 January 2020</t>
  </si>
  <si>
    <t>24.01.2020</t>
  </si>
  <si>
    <t>25.01.2019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</si>
</sst>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1303674</v>
      </c>
      <c r="C11" s="67">
        <v>1343642</v>
      </c>
      <c r="D11" s="98">
        <f>IFERROR(((B11/C11)-1)*100,IF(B11+C11&lt;&gt;0,100,0))</f>
        <v>-2.9746018656755302</v>
      </c>
      <c r="E11" s="67">
        <v>4219326</v>
      </c>
      <c r="F11" s="67">
        <v>4467889</v>
      </c>
      <c r="G11" s="98">
        <f>IFERROR(((E11/F11)-1)*100,IF(E11+F11&lt;&gt;0,100,0))</f>
        <v>-5.5633208434676895</v>
      </c>
    </row>
    <row r="12" spans="1:7" s="16" customFormat="1" ht="12" x14ac:dyDescent="0.2">
      <c r="A12" s="64" t="s">
        <v>9</v>
      </c>
      <c r="B12" s="67">
        <v>1477212.362</v>
      </c>
      <c r="C12" s="67">
        <v>1331653.892</v>
      </c>
      <c r="D12" s="98">
        <f>IFERROR(((B12/C12)-1)*100,IF(B12+C12&lt;&gt;0,100,0))</f>
        <v>10.930653293205705</v>
      </c>
      <c r="E12" s="67">
        <v>4733224.3660000004</v>
      </c>
      <c r="F12" s="67">
        <v>4239550.3109999998</v>
      </c>
      <c r="G12" s="98">
        <f>IFERROR(((E12/F12)-1)*100,IF(E12+F12&lt;&gt;0,100,0))</f>
        <v>11.644491014037662</v>
      </c>
    </row>
    <row r="13" spans="1:7" s="16" customFormat="1" ht="12" x14ac:dyDescent="0.2">
      <c r="A13" s="64" t="s">
        <v>10</v>
      </c>
      <c r="B13" s="67">
        <v>87699412.874999404</v>
      </c>
      <c r="C13" s="67">
        <v>88162021.303994194</v>
      </c>
      <c r="D13" s="98">
        <f>IFERROR(((B13/C13)-1)*100,IF(B13+C13&lt;&gt;0,100,0))</f>
        <v>-0.524725297982509</v>
      </c>
      <c r="E13" s="67">
        <v>271615531.38611001</v>
      </c>
      <c r="F13" s="67">
        <v>277305383.72378802</v>
      </c>
      <c r="G13" s="98">
        <f>IFERROR(((E13/F13)-1)*100,IF(E13+F13&lt;&gt;0,100,0))</f>
        <v>-2.0518362324135175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521</v>
      </c>
      <c r="C16" s="67">
        <v>717</v>
      </c>
      <c r="D16" s="98">
        <f>IFERROR(((B16/C16)-1)*100,IF(B16+C16&lt;&gt;0,100,0))</f>
        <v>-27.336122733612278</v>
      </c>
      <c r="E16" s="67">
        <v>1208</v>
      </c>
      <c r="F16" s="67">
        <v>2272</v>
      </c>
      <c r="G16" s="98">
        <f>IFERROR(((E16/F16)-1)*100,IF(E16+F16&lt;&gt;0,100,0))</f>
        <v>-46.83098591549296</v>
      </c>
    </row>
    <row r="17" spans="1:7" s="16" customFormat="1" ht="12" x14ac:dyDescent="0.2">
      <c r="A17" s="64" t="s">
        <v>9</v>
      </c>
      <c r="B17" s="67">
        <v>176286.90100000001</v>
      </c>
      <c r="C17" s="67">
        <v>95674.93</v>
      </c>
      <c r="D17" s="98">
        <f>IFERROR(((B17/C17)-1)*100,IF(B17+C17&lt;&gt;0,100,0))</f>
        <v>84.256106589260156</v>
      </c>
      <c r="E17" s="67">
        <v>381595.66800000001</v>
      </c>
      <c r="F17" s="67">
        <v>328286.15000000002</v>
      </c>
      <c r="G17" s="98">
        <f>IFERROR(((E17/F17)-1)*100,IF(E17+F17&lt;&gt;0,100,0))</f>
        <v>16.238735018215046</v>
      </c>
    </row>
    <row r="18" spans="1:7" s="16" customFormat="1" ht="12" x14ac:dyDescent="0.2">
      <c r="A18" s="64" t="s">
        <v>10</v>
      </c>
      <c r="B18" s="67">
        <v>11185316.6693394</v>
      </c>
      <c r="C18" s="67">
        <v>3766086.4869742799</v>
      </c>
      <c r="D18" s="98">
        <f>IFERROR(((B18/C18)-1)*100,IF(B18+C18&lt;&gt;0,100,0))</f>
        <v>197.00105688029009</v>
      </c>
      <c r="E18" s="67">
        <v>21279329.960890301</v>
      </c>
      <c r="F18" s="67">
        <v>12889883.5823787</v>
      </c>
      <c r="G18" s="98">
        <f>IFERROR(((E18/F18)-1)*100,IF(E18+F18&lt;&gt;0,100,0))</f>
        <v>65.085509305766848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18182119.04614</v>
      </c>
      <c r="C24" s="66">
        <v>16355123.298009999</v>
      </c>
      <c r="D24" s="65">
        <f>B24-C24</f>
        <v>1826995.7481300011</v>
      </c>
      <c r="E24" s="67">
        <v>49681898.655400001</v>
      </c>
      <c r="F24" s="67">
        <v>53964210.459519997</v>
      </c>
      <c r="G24" s="65">
        <f>E24-F24</f>
        <v>-4282311.8041199967</v>
      </c>
    </row>
    <row r="25" spans="1:7" s="16" customFormat="1" ht="12" x14ac:dyDescent="0.2">
      <c r="A25" s="68" t="s">
        <v>15</v>
      </c>
      <c r="B25" s="66">
        <v>16215438.051240001</v>
      </c>
      <c r="C25" s="66">
        <v>20412015.905749999</v>
      </c>
      <c r="D25" s="65">
        <f>B25-C25</f>
        <v>-4196577.8545099981</v>
      </c>
      <c r="E25" s="67">
        <v>51855004.67808</v>
      </c>
      <c r="F25" s="67">
        <v>68133774.302090004</v>
      </c>
      <c r="G25" s="65">
        <f>E25-F25</f>
        <v>-16278769.624010004</v>
      </c>
    </row>
    <row r="26" spans="1:7" s="28" customFormat="1" ht="12" x14ac:dyDescent="0.2">
      <c r="A26" s="69" t="s">
        <v>16</v>
      </c>
      <c r="B26" s="70">
        <f>B24-B25</f>
        <v>1966680.9948999994</v>
      </c>
      <c r="C26" s="70">
        <f>C24-C25</f>
        <v>-4056892.6077399999</v>
      </c>
      <c r="D26" s="70"/>
      <c r="E26" s="70">
        <f>E24-E25</f>
        <v>-2173106.0226799995</v>
      </c>
      <c r="F26" s="70">
        <f>F24-F25</f>
        <v>-14169563.842570007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57261.038216100002</v>
      </c>
      <c r="C33" s="126">
        <v>54050.22703093</v>
      </c>
      <c r="D33" s="98">
        <f t="shared" ref="D33:D42" si="0">IFERROR(((B33/C33)-1)*100,IF(B33+C33&lt;&gt;0,100,0))</f>
        <v>5.9404212739617712</v>
      </c>
      <c r="E33" s="64"/>
      <c r="F33" s="126">
        <v>59104.61</v>
      </c>
      <c r="G33" s="126">
        <v>56867.91</v>
      </c>
    </row>
    <row r="34" spans="1:7" s="16" customFormat="1" ht="12" x14ac:dyDescent="0.2">
      <c r="A34" s="64" t="s">
        <v>23</v>
      </c>
      <c r="B34" s="126">
        <v>76070.485485049998</v>
      </c>
      <c r="C34" s="126">
        <v>70860.982713379999</v>
      </c>
      <c r="D34" s="98">
        <f t="shared" si="0"/>
        <v>7.3517224461048025</v>
      </c>
      <c r="E34" s="64"/>
      <c r="F34" s="126">
        <v>79830.22</v>
      </c>
      <c r="G34" s="126">
        <v>75829.11</v>
      </c>
    </row>
    <row r="35" spans="1:7" s="16" customFormat="1" ht="12" x14ac:dyDescent="0.2">
      <c r="A35" s="64" t="s">
        <v>24</v>
      </c>
      <c r="B35" s="126">
        <v>45621.926898450001</v>
      </c>
      <c r="C35" s="126">
        <v>51108.354450600003</v>
      </c>
      <c r="D35" s="98">
        <f t="shared" si="0"/>
        <v>-10.734893758814012</v>
      </c>
      <c r="E35" s="64"/>
      <c r="F35" s="126">
        <v>46332.99</v>
      </c>
      <c r="G35" s="126">
        <v>45286.34</v>
      </c>
    </row>
    <row r="36" spans="1:7" s="16" customFormat="1" ht="12" x14ac:dyDescent="0.2">
      <c r="A36" s="64" t="s">
        <v>25</v>
      </c>
      <c r="B36" s="126">
        <v>51212.264187389999</v>
      </c>
      <c r="C36" s="126">
        <v>47892.411474089997</v>
      </c>
      <c r="D36" s="98">
        <f t="shared" si="0"/>
        <v>6.9318971651616712</v>
      </c>
      <c r="E36" s="64"/>
      <c r="F36" s="126">
        <v>52834.69</v>
      </c>
      <c r="G36" s="126">
        <v>50779.49</v>
      </c>
    </row>
    <row r="37" spans="1:7" s="16" customFormat="1" ht="12" x14ac:dyDescent="0.2">
      <c r="A37" s="64" t="s">
        <v>79</v>
      </c>
      <c r="B37" s="126">
        <v>48475.627902940003</v>
      </c>
      <c r="C37" s="126">
        <v>41439.101951960001</v>
      </c>
      <c r="D37" s="98">
        <f t="shared" si="0"/>
        <v>16.980401648513975</v>
      </c>
      <c r="E37" s="64"/>
      <c r="F37" s="126">
        <v>51012.52</v>
      </c>
      <c r="G37" s="126">
        <v>48244.88</v>
      </c>
    </row>
    <row r="38" spans="1:7" s="16" customFormat="1" ht="12" x14ac:dyDescent="0.2">
      <c r="A38" s="64" t="s">
        <v>26</v>
      </c>
      <c r="B38" s="126">
        <v>72050.57795834</v>
      </c>
      <c r="C38" s="126">
        <v>64672.689200120003</v>
      </c>
      <c r="D38" s="98">
        <f t="shared" si="0"/>
        <v>11.408043873651552</v>
      </c>
      <c r="E38" s="64"/>
      <c r="F38" s="126">
        <v>74145.06</v>
      </c>
      <c r="G38" s="126">
        <v>71166.37</v>
      </c>
    </row>
    <row r="39" spans="1:7" s="16" customFormat="1" ht="12" x14ac:dyDescent="0.2">
      <c r="A39" s="64" t="s">
        <v>27</v>
      </c>
      <c r="B39" s="126">
        <v>15232.167018210001</v>
      </c>
      <c r="C39" s="126">
        <v>17448.90773015</v>
      </c>
      <c r="D39" s="98">
        <f t="shared" si="0"/>
        <v>-12.704180377489694</v>
      </c>
      <c r="E39" s="64"/>
      <c r="F39" s="126">
        <v>15454</v>
      </c>
      <c r="G39" s="126">
        <v>15109.3</v>
      </c>
    </row>
    <row r="40" spans="1:7" s="16" customFormat="1" ht="12" x14ac:dyDescent="0.2">
      <c r="A40" s="64" t="s">
        <v>28</v>
      </c>
      <c r="B40" s="126">
        <v>75198.451465959995</v>
      </c>
      <c r="C40" s="126">
        <v>72093.554554760005</v>
      </c>
      <c r="D40" s="98">
        <f t="shared" si="0"/>
        <v>4.3067607504934546</v>
      </c>
      <c r="E40" s="64"/>
      <c r="F40" s="126">
        <v>76967.740000000005</v>
      </c>
      <c r="G40" s="126">
        <v>74343.89</v>
      </c>
    </row>
    <row r="41" spans="1:7" s="16" customFormat="1" ht="12" x14ac:dyDescent="0.2">
      <c r="A41" s="64" t="s">
        <v>29</v>
      </c>
      <c r="B41" s="126">
        <v>2776.0073889499999</v>
      </c>
      <c r="C41" s="126">
        <v>1397.5491150400001</v>
      </c>
      <c r="D41" s="98">
        <f t="shared" si="0"/>
        <v>98.633977087134156</v>
      </c>
      <c r="E41" s="64"/>
      <c r="F41" s="126">
        <v>2932.29</v>
      </c>
      <c r="G41" s="126">
        <v>2726.32</v>
      </c>
    </row>
    <row r="42" spans="1:7" s="16" customFormat="1" ht="12" x14ac:dyDescent="0.2">
      <c r="A42" s="64" t="s">
        <v>78</v>
      </c>
      <c r="B42" s="126">
        <v>874.09249981999994</v>
      </c>
      <c r="C42" s="126">
        <v>912.47604179999996</v>
      </c>
      <c r="D42" s="98">
        <f t="shared" si="0"/>
        <v>-4.2065260041548651</v>
      </c>
      <c r="E42" s="64"/>
      <c r="F42" s="126">
        <v>879.08</v>
      </c>
      <c r="G42" s="126">
        <v>865.41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17572.3664830134</v>
      </c>
      <c r="D48" s="72"/>
      <c r="E48" s="127">
        <v>12852.177530114501</v>
      </c>
      <c r="F48" s="72"/>
      <c r="G48" s="98">
        <f>IFERROR(((C48/E48)-1)*100,IF(C48+E48&lt;&gt;0,100,0))</f>
        <v>36.726764331093456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3212</v>
      </c>
      <c r="D54" s="75"/>
      <c r="E54" s="128">
        <v>580679</v>
      </c>
      <c r="F54" s="128">
        <v>67541799.480000004</v>
      </c>
      <c r="G54" s="128">
        <v>9829331.6640000008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5053</v>
      </c>
      <c r="C68" s="66">
        <v>4624</v>
      </c>
      <c r="D68" s="98">
        <f>IFERROR(((B68/C68)-1)*100,IF(B68+C68&lt;&gt;0,100,0))</f>
        <v>9.2776816608996615</v>
      </c>
      <c r="E68" s="66">
        <v>14109</v>
      </c>
      <c r="F68" s="66">
        <v>14650</v>
      </c>
      <c r="G68" s="98">
        <f>IFERROR(((E68/F68)-1)*100,IF(E68+F68&lt;&gt;0,100,0))</f>
        <v>-3.6928327645051162</v>
      </c>
    </row>
    <row r="69" spans="1:7" s="16" customFormat="1" ht="12" x14ac:dyDescent="0.2">
      <c r="A69" s="79" t="s">
        <v>54</v>
      </c>
      <c r="B69" s="67">
        <v>223309274.60800001</v>
      </c>
      <c r="C69" s="66">
        <v>151865886.44100001</v>
      </c>
      <c r="D69" s="98">
        <f>IFERROR(((B69/C69)-1)*100,IF(B69+C69&lt;&gt;0,100,0))</f>
        <v>47.04373697167059</v>
      </c>
      <c r="E69" s="66">
        <v>589901477.72500002</v>
      </c>
      <c r="F69" s="66">
        <v>473035007.55599999</v>
      </c>
      <c r="G69" s="98">
        <f>IFERROR(((E69/F69)-1)*100,IF(E69+F69&lt;&gt;0,100,0))</f>
        <v>24.705670468832032</v>
      </c>
    </row>
    <row r="70" spans="1:7" s="62" customFormat="1" ht="12" x14ac:dyDescent="0.2">
      <c r="A70" s="79" t="s">
        <v>55</v>
      </c>
      <c r="B70" s="67">
        <v>221600594.03499001</v>
      </c>
      <c r="C70" s="66">
        <v>152292697.08208001</v>
      </c>
      <c r="D70" s="98">
        <f>IFERROR(((B70/C70)-1)*100,IF(B70+C70&lt;&gt;0,100,0))</f>
        <v>45.509665453988021</v>
      </c>
      <c r="E70" s="66">
        <v>586769899.13270998</v>
      </c>
      <c r="F70" s="66">
        <v>478886712.69902003</v>
      </c>
      <c r="G70" s="98">
        <f>IFERROR(((E70/F70)-1)*100,IF(E70+F70&lt;&gt;0,100,0))</f>
        <v>22.527913924706123</v>
      </c>
    </row>
    <row r="71" spans="1:7" s="16" customFormat="1" ht="12" x14ac:dyDescent="0.2">
      <c r="A71" s="79" t="s">
        <v>94</v>
      </c>
      <c r="B71" s="98">
        <f>IFERROR(B69/B68/1000,)</f>
        <v>44.193404830397782</v>
      </c>
      <c r="C71" s="98">
        <f>IFERROR(C69/C68/1000,)</f>
        <v>32.842968520977514</v>
      </c>
      <c r="D71" s="98">
        <f>IFERROR(((B71/C71)-1)*100,IF(B71+C71&lt;&gt;0,100,0))</f>
        <v>34.559714972690415</v>
      </c>
      <c r="E71" s="98">
        <f>IFERROR(E69/E68/1000,)</f>
        <v>41.810296812318384</v>
      </c>
      <c r="F71" s="98">
        <f>IFERROR(F69/F68/1000,)</f>
        <v>32.289079014061436</v>
      </c>
      <c r="G71" s="98">
        <f>IFERROR(((E71/F71)-1)*100,IF(E71+F71&lt;&gt;0,100,0))</f>
        <v>29.487424506938066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3870</v>
      </c>
      <c r="C74" s="66">
        <v>3651</v>
      </c>
      <c r="D74" s="98">
        <f>IFERROR(((B74/C74)-1)*100,IF(B74+C74&lt;&gt;0,100,0))</f>
        <v>5.9983566146261325</v>
      </c>
      <c r="E74" s="66">
        <v>11786</v>
      </c>
      <c r="F74" s="66">
        <v>11485</v>
      </c>
      <c r="G74" s="98">
        <f>IFERROR(((E74/F74)-1)*100,IF(E74+F74&lt;&gt;0,100,0))</f>
        <v>2.6208097518502393</v>
      </c>
    </row>
    <row r="75" spans="1:7" s="16" customFormat="1" ht="12" x14ac:dyDescent="0.2">
      <c r="A75" s="79" t="s">
        <v>54</v>
      </c>
      <c r="B75" s="67">
        <v>507441984</v>
      </c>
      <c r="C75" s="66">
        <v>477131911.83200002</v>
      </c>
      <c r="D75" s="98">
        <f>IFERROR(((B75/C75)-1)*100,IF(B75+C75&lt;&gt;0,100,0))</f>
        <v>6.3525560576363826</v>
      </c>
      <c r="E75" s="66">
        <v>1730726448.5020001</v>
      </c>
      <c r="F75" s="66">
        <v>1569254669.418</v>
      </c>
      <c r="G75" s="98">
        <f>IFERROR(((E75/F75)-1)*100,IF(E75+F75&lt;&gt;0,100,0))</f>
        <v>10.289711557390891</v>
      </c>
    </row>
    <row r="76" spans="1:7" s="16" customFormat="1" ht="12" x14ac:dyDescent="0.2">
      <c r="A76" s="79" t="s">
        <v>55</v>
      </c>
      <c r="B76" s="67">
        <v>518831412.93289</v>
      </c>
      <c r="C76" s="66">
        <v>449240903.04320002</v>
      </c>
      <c r="D76" s="98">
        <f>IFERROR(((B76/C76)-1)*100,IF(B76+C76&lt;&gt;0,100,0))</f>
        <v>15.490688719187705</v>
      </c>
      <c r="E76" s="66">
        <v>1773230904.3370399</v>
      </c>
      <c r="F76" s="66">
        <v>1510786442.3115799</v>
      </c>
      <c r="G76" s="98">
        <f>IFERROR(((E76/F76)-1)*100,IF(E76+F76&lt;&gt;0,100,0))</f>
        <v>17.371380538993098</v>
      </c>
    </row>
    <row r="77" spans="1:7" s="16" customFormat="1" ht="12" x14ac:dyDescent="0.2">
      <c r="A77" s="79" t="s">
        <v>94</v>
      </c>
      <c r="B77" s="98">
        <f>IFERROR(B75/B74/1000,)</f>
        <v>131.12195968992248</v>
      </c>
      <c r="C77" s="98">
        <f>IFERROR(C75/C74/1000,)</f>
        <v>130.68526755190359</v>
      </c>
      <c r="D77" s="98">
        <f>IFERROR(((B77/C77)-1)*100,IF(B77+C77&lt;&gt;0,100,0))</f>
        <v>0.33415559856082577</v>
      </c>
      <c r="E77" s="98">
        <f>IFERROR(E75/E74/1000,)</f>
        <v>146.84595694060752</v>
      </c>
      <c r="F77" s="98">
        <f>IFERROR(F75/F74/1000,)</f>
        <v>136.63514753313015</v>
      </c>
      <c r="G77" s="98">
        <f>IFERROR(((E77/F77)-1)*100,IF(E77+F77&lt;&gt;0,100,0))</f>
        <v>7.4730474492308296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162</v>
      </c>
      <c r="C80" s="66">
        <v>178</v>
      </c>
      <c r="D80" s="98">
        <f>IFERROR(((B80/C80)-1)*100,IF(B80+C80&lt;&gt;0,100,0))</f>
        <v>-8.9887640449438209</v>
      </c>
      <c r="E80" s="66">
        <v>574</v>
      </c>
      <c r="F80" s="66">
        <v>598</v>
      </c>
      <c r="G80" s="98">
        <f>IFERROR(((E80/F80)-1)*100,IF(E80+F80&lt;&gt;0,100,0))</f>
        <v>-4.013377926421402</v>
      </c>
    </row>
    <row r="81" spans="1:7" s="16" customFormat="1" ht="12" x14ac:dyDescent="0.2">
      <c r="A81" s="79" t="s">
        <v>54</v>
      </c>
      <c r="B81" s="67">
        <v>22350509.418000001</v>
      </c>
      <c r="C81" s="66">
        <v>12069895.01</v>
      </c>
      <c r="D81" s="98">
        <f>IFERROR(((B81/C81)-1)*100,IF(B81+C81&lt;&gt;0,100,0))</f>
        <v>85.175673852029647</v>
      </c>
      <c r="E81" s="66">
        <v>51750633.483999997</v>
      </c>
      <c r="F81" s="66">
        <v>43217781.441</v>
      </c>
      <c r="G81" s="98">
        <f>IFERROR(((E81/F81)-1)*100,IF(E81+F81&lt;&gt;0,100,0))</f>
        <v>19.743845608199173</v>
      </c>
    </row>
    <row r="82" spans="1:7" s="16" customFormat="1" ht="12" x14ac:dyDescent="0.2">
      <c r="A82" s="79" t="s">
        <v>55</v>
      </c>
      <c r="B82" s="67">
        <v>7092324.0847596396</v>
      </c>
      <c r="C82" s="66">
        <v>5155131.3344498305</v>
      </c>
      <c r="D82" s="98">
        <f>IFERROR(((B82/C82)-1)*100,IF(B82+C82&lt;&gt;0,100,0))</f>
        <v>37.577951455169888</v>
      </c>
      <c r="E82" s="66">
        <v>16269706.1669985</v>
      </c>
      <c r="F82" s="66">
        <v>17235910.0825288</v>
      </c>
      <c r="G82" s="98">
        <f>IFERROR(((E82/F82)-1)*100,IF(E82+F82&lt;&gt;0,100,0))</f>
        <v>-5.6057609427290656</v>
      </c>
    </row>
    <row r="83" spans="1:7" s="32" customFormat="1" x14ac:dyDescent="0.2">
      <c r="A83" s="79" t="s">
        <v>94</v>
      </c>
      <c r="B83" s="98">
        <f>IFERROR(B81/B80/1000,)</f>
        <v>137.96610751851853</v>
      </c>
      <c r="C83" s="98">
        <f>IFERROR(C81/C80/1000,)</f>
        <v>67.808398932584268</v>
      </c>
      <c r="D83" s="98">
        <f>IFERROR(((B83/C83)-1)*100,IF(B83+C83&lt;&gt;0,100,0))</f>
        <v>103.46462929420541</v>
      </c>
      <c r="E83" s="98">
        <f>IFERROR(E81/E80/1000,)</f>
        <v>90.157898055749129</v>
      </c>
      <c r="F83" s="98">
        <f>IFERROR(F81/F80/1000,)</f>
        <v>72.270537526755859</v>
      </c>
      <c r="G83" s="98">
        <f>IFERROR(((E83/F83)-1)*100,IF(E83+F83&lt;&gt;0,100,0))</f>
        <v>24.750556922827705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9085</v>
      </c>
      <c r="C86" s="64">
        <f>C68+C74+C80</f>
        <v>8453</v>
      </c>
      <c r="D86" s="98">
        <f>IFERROR(((B86/C86)-1)*100,IF(B86+C86&lt;&gt;0,100,0))</f>
        <v>7.4766355140186924</v>
      </c>
      <c r="E86" s="64">
        <f>E68+E74+E80</f>
        <v>26469</v>
      </c>
      <c r="F86" s="64">
        <f>F68+F74+F80</f>
        <v>26733</v>
      </c>
      <c r="G86" s="98">
        <f>IFERROR(((E86/F86)-1)*100,IF(E86+F86&lt;&gt;0,100,0))</f>
        <v>-0.98754348557962279</v>
      </c>
    </row>
    <row r="87" spans="1:7" s="62" customFormat="1" ht="12" x14ac:dyDescent="0.2">
      <c r="A87" s="79" t="s">
        <v>54</v>
      </c>
      <c r="B87" s="64">
        <f t="shared" ref="B87:C87" si="1">B69+B75+B81</f>
        <v>753101768.02600002</v>
      </c>
      <c r="C87" s="64">
        <f t="shared" si="1"/>
        <v>641067693.28299999</v>
      </c>
      <c r="D87" s="98">
        <f>IFERROR(((B87/C87)-1)*100,IF(B87+C87&lt;&gt;0,100,0))</f>
        <v>17.476169196619075</v>
      </c>
      <c r="E87" s="64">
        <f t="shared" ref="E87:F87" si="2">E69+E75+E81</f>
        <v>2372378559.7110004</v>
      </c>
      <c r="F87" s="64">
        <f t="shared" si="2"/>
        <v>2085507458.415</v>
      </c>
      <c r="G87" s="98">
        <f>IFERROR(((E87/F87)-1)*100,IF(E87+F87&lt;&gt;0,100,0))</f>
        <v>13.755457940870874</v>
      </c>
    </row>
    <row r="88" spans="1:7" s="62" customFormat="1" ht="12" x14ac:dyDescent="0.2">
      <c r="A88" s="79" t="s">
        <v>55</v>
      </c>
      <c r="B88" s="64">
        <f t="shared" ref="B88:C88" si="3">B70+B76+B82</f>
        <v>747524331.0526396</v>
      </c>
      <c r="C88" s="64">
        <f t="shared" si="3"/>
        <v>606688731.45972991</v>
      </c>
      <c r="D88" s="98">
        <f>IFERROR(((B88/C88)-1)*100,IF(B88+C88&lt;&gt;0,100,0))</f>
        <v>23.213814974616497</v>
      </c>
      <c r="E88" s="64">
        <f t="shared" ref="E88:F88" si="4">E70+E76+E82</f>
        <v>2376270509.6367483</v>
      </c>
      <c r="F88" s="64">
        <f t="shared" si="4"/>
        <v>2006909065.0931289</v>
      </c>
      <c r="G88" s="98">
        <f>IFERROR(((E88/F88)-1)*100,IF(E88+F88&lt;&gt;0,100,0))</f>
        <v>18.404493306052181</v>
      </c>
    </row>
    <row r="89" spans="1:7" s="63" customFormat="1" x14ac:dyDescent="0.2">
      <c r="A89" s="79" t="s">
        <v>95</v>
      </c>
      <c r="B89" s="98">
        <f>IFERROR((B75/B87)*100,IF(B75+B87&lt;&gt;0,100,0))</f>
        <v>67.380267255259056</v>
      </c>
      <c r="C89" s="98">
        <f>IFERROR((C75/C87)*100,IF(C75+C87&lt;&gt;0,100,0))</f>
        <v>74.427695675715427</v>
      </c>
      <c r="D89" s="98">
        <f>IFERROR(((B89/C89)-1)*100,IF(B89+C89&lt;&gt;0,100,0))</f>
        <v>-9.4688252222160827</v>
      </c>
      <c r="E89" s="98">
        <f>IFERROR((E75/E87)*100,IF(E75+E87&lt;&gt;0,100,0))</f>
        <v>72.953215725943608</v>
      </c>
      <c r="F89" s="98">
        <f>IFERROR((F75/F87)*100,IF(F75+F87&lt;&gt;0,100,0))</f>
        <v>75.245699222319942</v>
      </c>
      <c r="G89" s="98">
        <f>IFERROR(((E89/F89)-1)*100,IF(E89+F89&lt;&gt;0,100,0))</f>
        <v>-3.0466638227428677</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23793489.215</v>
      </c>
      <c r="C95" s="129">
        <v>24430629.147999998</v>
      </c>
      <c r="D95" s="65">
        <f>B95-C95</f>
        <v>-637139.93299999833</v>
      </c>
      <c r="E95" s="129">
        <v>80707775.113999993</v>
      </c>
      <c r="F95" s="129">
        <v>80381894.062000006</v>
      </c>
      <c r="G95" s="80">
        <f>E95-F95</f>
        <v>325881.05199998617</v>
      </c>
    </row>
    <row r="96" spans="1:7" s="16" customFormat="1" ht="13.5" x14ac:dyDescent="0.2">
      <c r="A96" s="79" t="s">
        <v>88</v>
      </c>
      <c r="B96" s="66">
        <v>23940673.673</v>
      </c>
      <c r="C96" s="129">
        <v>21727678.184999999</v>
      </c>
      <c r="D96" s="65">
        <f>B96-C96</f>
        <v>2212995.4880000018</v>
      </c>
      <c r="E96" s="129">
        <v>75843007.471000001</v>
      </c>
      <c r="F96" s="129">
        <v>69917422.488999993</v>
      </c>
      <c r="G96" s="80">
        <f>E96-F96</f>
        <v>5925584.9820000082</v>
      </c>
    </row>
    <row r="97" spans="1:7" s="28" customFormat="1" ht="12" x14ac:dyDescent="0.2">
      <c r="A97" s="81" t="s">
        <v>16</v>
      </c>
      <c r="B97" s="65">
        <f>B95-B96</f>
        <v>-147184.45800000057</v>
      </c>
      <c r="C97" s="65">
        <f>C95-C96</f>
        <v>2702950.9629999995</v>
      </c>
      <c r="D97" s="82"/>
      <c r="E97" s="65">
        <f>E95-E96</f>
        <v>4864767.6429999918</v>
      </c>
      <c r="F97" s="82">
        <f>F95-F96</f>
        <v>10464471.573000014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703.31382913345897</v>
      </c>
      <c r="C104" s="131">
        <v>644.23165545379595</v>
      </c>
      <c r="D104" s="98">
        <f>IFERROR(((B104/C104)-1)*100,IF(B104+C104&lt;&gt;0,100,0))</f>
        <v>9.170951656829974</v>
      </c>
      <c r="E104" s="84"/>
      <c r="F104" s="130">
        <v>704.52365160786405</v>
      </c>
      <c r="G104" s="130">
        <v>702.98782981325405</v>
      </c>
    </row>
    <row r="105" spans="1:7" s="16" customFormat="1" ht="12" x14ac:dyDescent="0.2">
      <c r="A105" s="79" t="s">
        <v>50</v>
      </c>
      <c r="B105" s="130">
        <v>695.27288585387498</v>
      </c>
      <c r="C105" s="131">
        <v>637.82378370735501</v>
      </c>
      <c r="D105" s="98">
        <f>IFERROR(((B105/C105)-1)*100,IF(B105+C105&lt;&gt;0,100,0))</f>
        <v>9.0070492217453335</v>
      </c>
      <c r="E105" s="84"/>
      <c r="F105" s="130">
        <v>696.60606608080502</v>
      </c>
      <c r="G105" s="130">
        <v>695.00964948528303</v>
      </c>
    </row>
    <row r="106" spans="1:7" s="16" customFormat="1" ht="12" x14ac:dyDescent="0.2">
      <c r="A106" s="79" t="s">
        <v>51</v>
      </c>
      <c r="B106" s="130">
        <v>735.11699763037905</v>
      </c>
      <c r="C106" s="131">
        <v>669.115675615123</v>
      </c>
      <c r="D106" s="98">
        <f>IFERROR(((B106/C106)-1)*100,IF(B106+C106&lt;&gt;0,100,0))</f>
        <v>9.8639629021664454</v>
      </c>
      <c r="E106" s="84"/>
      <c r="F106" s="130">
        <v>735.75268873797495</v>
      </c>
      <c r="G106" s="130">
        <v>734.50568669108895</v>
      </c>
    </row>
    <row r="107" spans="1:7" s="28" customFormat="1" ht="12" x14ac:dyDescent="0.2">
      <c r="A107" s="81" t="s">
        <v>52</v>
      </c>
      <c r="B107" s="85"/>
      <c r="C107" s="84"/>
      <c r="D107" s="86"/>
      <c r="E107" s="84"/>
      <c r="F107" s="71"/>
      <c r="G107" s="71"/>
    </row>
    <row r="108" spans="1:7" s="16" customFormat="1" ht="12" x14ac:dyDescent="0.2">
      <c r="A108" s="79" t="s">
        <v>56</v>
      </c>
      <c r="B108" s="130">
        <v>532.17897305641804</v>
      </c>
      <c r="C108" s="131">
        <v>494.09225134022603</v>
      </c>
      <c r="D108" s="98">
        <f>IFERROR(((B108/C108)-1)*100,IF(B108+C108&lt;&gt;0,100,0))</f>
        <v>7.7084231968588268</v>
      </c>
      <c r="E108" s="84"/>
      <c r="F108" s="130">
        <v>532.17897305641804</v>
      </c>
      <c r="G108" s="130">
        <v>531.44882236521596</v>
      </c>
    </row>
    <row r="109" spans="1:7" s="16" customFormat="1" ht="12" x14ac:dyDescent="0.2">
      <c r="A109" s="79" t="s">
        <v>57</v>
      </c>
      <c r="B109" s="130">
        <v>686.724808704162</v>
      </c>
      <c r="C109" s="131">
        <v>615.51298305710895</v>
      </c>
      <c r="D109" s="98">
        <f>IFERROR(((B109/C109)-1)*100,IF(B109+C109&lt;&gt;0,100,0))</f>
        <v>11.569508297511554</v>
      </c>
      <c r="E109" s="84"/>
      <c r="F109" s="130">
        <v>686.724808704162</v>
      </c>
      <c r="G109" s="130">
        <v>684.28725152522202</v>
      </c>
    </row>
    <row r="110" spans="1:7" s="16" customFormat="1" ht="12" x14ac:dyDescent="0.2">
      <c r="A110" s="79" t="s">
        <v>59</v>
      </c>
      <c r="B110" s="130">
        <v>790.42916743706701</v>
      </c>
      <c r="C110" s="131">
        <v>711.22939019202897</v>
      </c>
      <c r="D110" s="98">
        <f>IFERROR(((B110/C110)-1)*100,IF(B110+C110&lt;&gt;0,100,0))</f>
        <v>11.13561648846575</v>
      </c>
      <c r="E110" s="84"/>
      <c r="F110" s="130">
        <v>791.09498998259505</v>
      </c>
      <c r="G110" s="130">
        <v>789.71349892870001</v>
      </c>
    </row>
    <row r="111" spans="1:7" s="16" customFormat="1" ht="12" x14ac:dyDescent="0.2">
      <c r="A111" s="79" t="s">
        <v>58</v>
      </c>
      <c r="B111" s="130">
        <v>754.68506373866501</v>
      </c>
      <c r="C111" s="131">
        <v>701.41174245629099</v>
      </c>
      <c r="D111" s="98">
        <f>IFERROR(((B111/C111)-1)*100,IF(B111+C111&lt;&gt;0,100,0))</f>
        <v>7.5951567471361114</v>
      </c>
      <c r="E111" s="84"/>
      <c r="F111" s="130">
        <v>757.55671061929195</v>
      </c>
      <c r="G111" s="130">
        <v>754.68506373866501</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4">
        <v>0</v>
      </c>
      <c r="C119" s="66">
        <v>0</v>
      </c>
      <c r="D119" s="98">
        <f>IFERROR(((B119/C119)-1)*100,IF(B119+C119&lt;&gt;0,100,0))</f>
        <v>0</v>
      </c>
      <c r="E119" s="78">
        <v>0</v>
      </c>
      <c r="F119" s="66">
        <v>0</v>
      </c>
      <c r="G119" s="98">
        <f>IFERROR(((E119/F119)-1)*100,IF(E119+F119&lt;&gt;0,100,0))</f>
        <v>0</v>
      </c>
    </row>
    <row r="120" spans="1:7" s="16" customFormat="1" ht="12" x14ac:dyDescent="0.2">
      <c r="A120" s="79" t="s">
        <v>72</v>
      </c>
      <c r="B120" s="67">
        <v>224</v>
      </c>
      <c r="C120" s="66">
        <v>985</v>
      </c>
      <c r="D120" s="98">
        <f>IFERROR(((B120/C120)-1)*100,IF(B120+C120&lt;&gt;0,100,0))</f>
        <v>-77.258883248730953</v>
      </c>
      <c r="E120" s="66">
        <v>404</v>
      </c>
      <c r="F120" s="66">
        <v>1204</v>
      </c>
      <c r="G120" s="98">
        <f>IFERROR(((E120/F120)-1)*100,IF(E120+F120&lt;&gt;0,100,0))</f>
        <v>-66.44518272425249</v>
      </c>
    </row>
    <row r="121" spans="1:7" s="16" customFormat="1" ht="12" x14ac:dyDescent="0.2">
      <c r="A121" s="79" t="s">
        <v>74</v>
      </c>
      <c r="B121" s="67">
        <v>14</v>
      </c>
      <c r="C121" s="66">
        <v>19</v>
      </c>
      <c r="D121" s="98">
        <f>IFERROR(((B121/C121)-1)*100,IF(B121+C121&lt;&gt;0,100,0))</f>
        <v>-26.315789473684216</v>
      </c>
      <c r="E121" s="66">
        <v>16</v>
      </c>
      <c r="F121" s="66">
        <v>28</v>
      </c>
      <c r="G121" s="98">
        <f>IFERROR(((E121/F121)-1)*100,IF(E121+F121&lt;&gt;0,100,0))</f>
        <v>-42.857142857142861</v>
      </c>
    </row>
    <row r="122" spans="1:7" s="28" customFormat="1" ht="12" x14ac:dyDescent="0.2">
      <c r="A122" s="81" t="s">
        <v>34</v>
      </c>
      <c r="B122" s="82">
        <f>SUM(B119:B121)</f>
        <v>238</v>
      </c>
      <c r="C122" s="82">
        <f>SUM(C119:C121)</f>
        <v>1004</v>
      </c>
      <c r="D122" s="98">
        <f>IFERROR(((B122/C122)-1)*100,IF(B122+C122&lt;&gt;0,100,0))</f>
        <v>-76.294820717131472</v>
      </c>
      <c r="E122" s="82">
        <f>SUM(E119:E121)</f>
        <v>420</v>
      </c>
      <c r="F122" s="82">
        <f>SUM(F119:F121)</f>
        <v>1232</v>
      </c>
      <c r="G122" s="98">
        <f>IFERROR(((E122/F122)-1)*100,IF(E122+F122&lt;&gt;0,100,0))</f>
        <v>-65.909090909090921</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21</v>
      </c>
      <c r="C125" s="66">
        <v>13</v>
      </c>
      <c r="D125" s="98">
        <f>IFERROR(((B125/C125)-1)*100,IF(B125+C125&lt;&gt;0,100,0))</f>
        <v>61.53846153846154</v>
      </c>
      <c r="E125" s="66">
        <v>41</v>
      </c>
      <c r="F125" s="66">
        <v>21</v>
      </c>
      <c r="G125" s="98">
        <f>IFERROR(((E125/F125)-1)*100,IF(E125+F125&lt;&gt;0,100,0))</f>
        <v>95.238095238095227</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21</v>
      </c>
      <c r="C127" s="82">
        <f>SUM(C125:C126)</f>
        <v>13</v>
      </c>
      <c r="D127" s="98">
        <f>IFERROR(((B127/C127)-1)*100,IF(B127+C127&lt;&gt;0,100,0))</f>
        <v>61.53846153846154</v>
      </c>
      <c r="E127" s="82">
        <f>SUM(E125:E126)</f>
        <v>41</v>
      </c>
      <c r="F127" s="82">
        <f>SUM(F125:F126)</f>
        <v>21</v>
      </c>
      <c r="G127" s="98">
        <f>IFERROR(((E127/F127)-1)*100,IF(E127+F127&lt;&gt;0,100,0))</f>
        <v>95.238095238095227</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4">
        <v>0</v>
      </c>
      <c r="C130" s="66">
        <v>0</v>
      </c>
      <c r="D130" s="98">
        <f>IFERROR(((B130/C130)-1)*100,IF(B130+C130&lt;&gt;0,100,0))</f>
        <v>0</v>
      </c>
      <c r="E130" s="78">
        <v>0</v>
      </c>
      <c r="F130" s="66">
        <v>0</v>
      </c>
      <c r="G130" s="98">
        <f>IFERROR(((E130/F130)-1)*100,IF(E130+F130&lt;&gt;0,100,0))</f>
        <v>0</v>
      </c>
    </row>
    <row r="131" spans="1:7" s="16" customFormat="1" ht="12" x14ac:dyDescent="0.2">
      <c r="A131" s="79" t="s">
        <v>72</v>
      </c>
      <c r="B131" s="67">
        <v>165623</v>
      </c>
      <c r="C131" s="66">
        <v>1467501</v>
      </c>
      <c r="D131" s="98">
        <f>IFERROR(((B131/C131)-1)*100,IF(B131+C131&lt;&gt;0,100,0))</f>
        <v>-88.713942954723706</v>
      </c>
      <c r="E131" s="66">
        <v>232742</v>
      </c>
      <c r="F131" s="66">
        <v>1641316</v>
      </c>
      <c r="G131" s="98">
        <f>IFERROR(((E131/F131)-1)*100,IF(E131+F131&lt;&gt;0,100,0))</f>
        <v>-85.819793385307889</v>
      </c>
    </row>
    <row r="132" spans="1:7" s="16" customFormat="1" ht="12" x14ac:dyDescent="0.2">
      <c r="A132" s="79" t="s">
        <v>74</v>
      </c>
      <c r="B132" s="67">
        <v>2090</v>
      </c>
      <c r="C132" s="66">
        <v>1882</v>
      </c>
      <c r="D132" s="98">
        <f>IFERROR(((B132/C132)-1)*100,IF(B132+C132&lt;&gt;0,100,0))</f>
        <v>11.052072263549405</v>
      </c>
      <c r="E132" s="66">
        <v>2098</v>
      </c>
      <c r="F132" s="66">
        <v>3391</v>
      </c>
      <c r="G132" s="98">
        <f>IFERROR(((E132/F132)-1)*100,IF(E132+F132&lt;&gt;0,100,0))</f>
        <v>-38.130345030964321</v>
      </c>
    </row>
    <row r="133" spans="1:7" s="16" customFormat="1" ht="12" x14ac:dyDescent="0.2">
      <c r="A133" s="81" t="s">
        <v>34</v>
      </c>
      <c r="B133" s="82">
        <f>SUM(B130:B132)</f>
        <v>167713</v>
      </c>
      <c r="C133" s="82">
        <f>SUM(C130:C132)</f>
        <v>1469383</v>
      </c>
      <c r="D133" s="98">
        <f>IFERROR(((B133/C133)-1)*100,IF(B133+C133&lt;&gt;0,100,0))</f>
        <v>-88.586161674662094</v>
      </c>
      <c r="E133" s="82">
        <f>SUM(E130:E132)</f>
        <v>234840</v>
      </c>
      <c r="F133" s="82">
        <f>SUM(F130:F132)</f>
        <v>1644707</v>
      </c>
      <c r="G133" s="98">
        <f>IFERROR(((E133/F133)-1)*100,IF(E133+F133&lt;&gt;0,100,0))</f>
        <v>-85.721468930332279</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67500</v>
      </c>
      <c r="C136" s="66">
        <v>3750</v>
      </c>
      <c r="D136" s="98">
        <f>IFERROR(((B136/C136)-1)*100,)</f>
        <v>1700</v>
      </c>
      <c r="E136" s="66">
        <v>69051</v>
      </c>
      <c r="F136" s="66">
        <v>18750</v>
      </c>
      <c r="G136" s="98">
        <f>IFERROR(((E136/F136)-1)*100,)</f>
        <v>268.27200000000005</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67500</v>
      </c>
      <c r="C138" s="82">
        <f>SUM(C136:C137)</f>
        <v>3750</v>
      </c>
      <c r="D138" s="98">
        <f>IFERROR(((B138/C138)-1)*100,)</f>
        <v>1700</v>
      </c>
      <c r="E138" s="82">
        <f>SUM(E136:E137)</f>
        <v>69051</v>
      </c>
      <c r="F138" s="82">
        <f>SUM(F136:F137)</f>
        <v>18750</v>
      </c>
      <c r="G138" s="98">
        <f>IFERROR(((E138/F138)-1)*100,)</f>
        <v>268.27200000000005</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4">
        <v>0</v>
      </c>
      <c r="C141" s="66">
        <v>0</v>
      </c>
      <c r="D141" s="98">
        <f>IFERROR(((B141/C141)-1)*100,IF(B141+C141&lt;&gt;0,100,0))</f>
        <v>0</v>
      </c>
      <c r="E141" s="78">
        <v>0</v>
      </c>
      <c r="F141" s="66">
        <v>0</v>
      </c>
      <c r="G141" s="98">
        <f>IFERROR(((E141/F141)-1)*100,IF(E141+F141&lt;&gt;0,100,0))</f>
        <v>0</v>
      </c>
    </row>
    <row r="142" spans="1:7" s="32" customFormat="1" x14ac:dyDescent="0.2">
      <c r="A142" s="79" t="s">
        <v>72</v>
      </c>
      <c r="B142" s="67">
        <v>17020705.36121</v>
      </c>
      <c r="C142" s="66">
        <v>136537906.10260999</v>
      </c>
      <c r="D142" s="98">
        <f>IFERROR(((B142/C142)-1)*100,IF(B142+C142&lt;&gt;0,100,0))</f>
        <v>-87.534080573625673</v>
      </c>
      <c r="E142" s="66">
        <v>23458754.145799998</v>
      </c>
      <c r="F142" s="66">
        <v>157117342.00145999</v>
      </c>
      <c r="G142" s="98">
        <f>IFERROR(((E142/F142)-1)*100,IF(E142+F142&lt;&gt;0,100,0))</f>
        <v>-85.069277619537374</v>
      </c>
    </row>
    <row r="143" spans="1:7" s="32" customFormat="1" x14ac:dyDescent="0.2">
      <c r="A143" s="79" t="s">
        <v>74</v>
      </c>
      <c r="B143" s="67">
        <v>14009149.65</v>
      </c>
      <c r="C143" s="66">
        <v>8207853.8799999999</v>
      </c>
      <c r="D143" s="98">
        <f>IFERROR(((B143/C143)-1)*100,IF(B143+C143&lt;&gt;0,100,0))</f>
        <v>70.679812954954798</v>
      </c>
      <c r="E143" s="66">
        <v>14034251.029999999</v>
      </c>
      <c r="F143" s="66">
        <v>17920947.460000001</v>
      </c>
      <c r="G143" s="98">
        <f>IFERROR(((E143/F143)-1)*100,IF(E143+F143&lt;&gt;0,100,0))</f>
        <v>-21.68800750448716</v>
      </c>
    </row>
    <row r="144" spans="1:7" s="16" customFormat="1" ht="12" x14ac:dyDescent="0.2">
      <c r="A144" s="81" t="s">
        <v>34</v>
      </c>
      <c r="B144" s="82">
        <f>SUM(B141:B143)</f>
        <v>31029855.011210002</v>
      </c>
      <c r="C144" s="82">
        <f>SUM(C141:C143)</f>
        <v>144745759.98260999</v>
      </c>
      <c r="D144" s="98">
        <f>IFERROR(((B144/C144)-1)*100,IF(B144+C144&lt;&gt;0,100,0))</f>
        <v>-78.562511941670692</v>
      </c>
      <c r="E144" s="82">
        <f>SUM(E141:E143)</f>
        <v>37493005.175799996</v>
      </c>
      <c r="F144" s="82">
        <f>SUM(F141:F143)</f>
        <v>175038289.46145999</v>
      </c>
      <c r="G144" s="98">
        <f>IFERROR(((E144/F144)-1)*100,IF(E144+F144&lt;&gt;0,100,0))</f>
        <v>-78.580112219358028</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104565</v>
      </c>
      <c r="C147" s="66">
        <v>4862.6499999999996</v>
      </c>
      <c r="D147" s="98">
        <f>IFERROR(((B147/C147)-1)*100,IF(B147+C147&lt;&gt;0,100,0))</f>
        <v>2050.3706826524635</v>
      </c>
      <c r="E147" s="66">
        <v>106631.2203</v>
      </c>
      <c r="F147" s="66">
        <v>9715.15</v>
      </c>
      <c r="G147" s="98">
        <f>IFERROR(((E147/F147)-1)*100,IF(E147+F147&lt;&gt;0,100,0))</f>
        <v>997.5766745752768</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104565</v>
      </c>
      <c r="C149" s="82">
        <f>SUM(C147:C148)</f>
        <v>4862.6499999999996</v>
      </c>
      <c r="D149" s="98">
        <f>IFERROR(((B149/C149)-1)*100,IF(B149+C149&lt;&gt;0,100,0))</f>
        <v>2050.3706826524635</v>
      </c>
      <c r="E149" s="82">
        <f>SUM(E147:E148)</f>
        <v>106631.2203</v>
      </c>
      <c r="F149" s="82">
        <f>SUM(F147:F148)</f>
        <v>9715.15</v>
      </c>
      <c r="G149" s="98">
        <f>IFERROR(((E149/F149)-1)*100,IF(E149+F149&lt;&gt;0,100,0))</f>
        <v>997.5766745752768</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4">
        <v>0</v>
      </c>
      <c r="C152" s="66">
        <v>0</v>
      </c>
      <c r="D152" s="98">
        <f>IFERROR(((B152/C152)-1)*100,IF(B152+C152&lt;&gt;0,100,0))</f>
        <v>0</v>
      </c>
      <c r="E152" s="78"/>
      <c r="F152" s="78"/>
      <c r="G152" s="65"/>
    </row>
    <row r="153" spans="1:7" s="16" customFormat="1" ht="12" x14ac:dyDescent="0.2">
      <c r="A153" s="79" t="s">
        <v>72</v>
      </c>
      <c r="B153" s="67">
        <v>945677</v>
      </c>
      <c r="C153" s="66">
        <v>1088560</v>
      </c>
      <c r="D153" s="98">
        <f>IFERROR(((B153/C153)-1)*100,IF(B153+C153&lt;&gt;0,100,0))</f>
        <v>-13.125872712574417</v>
      </c>
      <c r="E153" s="78"/>
      <c r="F153" s="78"/>
      <c r="G153" s="65"/>
    </row>
    <row r="154" spans="1:7" s="16" customFormat="1" ht="12" x14ac:dyDescent="0.2">
      <c r="A154" s="79" t="s">
        <v>74</v>
      </c>
      <c r="B154" s="67">
        <v>2753</v>
      </c>
      <c r="C154" s="66">
        <v>2449</v>
      </c>
      <c r="D154" s="98">
        <f>IFERROR(((B154/C154)-1)*100,IF(B154+C154&lt;&gt;0,100,0))</f>
        <v>12.413229889750909</v>
      </c>
      <c r="E154" s="78"/>
      <c r="F154" s="78"/>
      <c r="G154" s="65"/>
    </row>
    <row r="155" spans="1:7" s="28" customFormat="1" ht="12" x14ac:dyDescent="0.2">
      <c r="A155" s="81" t="s">
        <v>34</v>
      </c>
      <c r="B155" s="82">
        <f>SUM(B152:B154)</f>
        <v>948430</v>
      </c>
      <c r="C155" s="82">
        <f>SUM(C152:C154)</f>
        <v>1091009</v>
      </c>
      <c r="D155" s="98">
        <f>IFERROR(((B155/C155)-1)*100,IF(B155+C155&lt;&gt;0,100,0))</f>
        <v>-13.068544805771543</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321098</v>
      </c>
      <c r="C158" s="66">
        <v>143550</v>
      </c>
      <c r="D158" s="98">
        <f>IFERROR(((B158/C158)-1)*100,IF(B158+C158&lt;&gt;0,100,0))</f>
        <v>123.68373389063044</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321098</v>
      </c>
      <c r="C160" s="82">
        <f>SUM(C158:C159)</f>
        <v>143550</v>
      </c>
      <c r="D160" s="98">
        <f>IFERROR(((B160/C160)-1)*100,IF(B160+C160&lt;&gt;0,100,0))</f>
        <v>123.68373389063044</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16802</v>
      </c>
      <c r="C168" s="113">
        <v>7966</v>
      </c>
      <c r="D168" s="111">
        <f>IFERROR(((B168/C168)-1)*100,IF(B168+C168&lt;&gt;0,100,0))</f>
        <v>110.92141601807684</v>
      </c>
      <c r="E168" s="113">
        <v>41719</v>
      </c>
      <c r="F168" s="113">
        <v>28020</v>
      </c>
      <c r="G168" s="111">
        <f>IFERROR(((E168/F168)-1)*100,IF(E168+F168&lt;&gt;0,100,0))</f>
        <v>48.89007851534619</v>
      </c>
    </row>
    <row r="169" spans="1:7" x14ac:dyDescent="0.2">
      <c r="A169" s="101" t="s">
        <v>32</v>
      </c>
      <c r="B169" s="112">
        <v>63723</v>
      </c>
      <c r="C169" s="113">
        <v>47193</v>
      </c>
      <c r="D169" s="111">
        <f t="shared" ref="D169:D171" si="5">IFERROR(((B169/C169)-1)*100,IF(B169+C169&lt;&gt;0,100,0))</f>
        <v>35.026381031085108</v>
      </c>
      <c r="E169" s="113">
        <v>173175</v>
      </c>
      <c r="F169" s="113">
        <v>170937</v>
      </c>
      <c r="G169" s="111">
        <f>IFERROR(((E169/F169)-1)*100,IF(E169+F169&lt;&gt;0,100,0))</f>
        <v>1.3092542866670165</v>
      </c>
    </row>
    <row r="170" spans="1:7" x14ac:dyDescent="0.2">
      <c r="A170" s="101" t="s">
        <v>92</v>
      </c>
      <c r="B170" s="112">
        <v>17685982</v>
      </c>
      <c r="C170" s="113">
        <v>13129766</v>
      </c>
      <c r="D170" s="111">
        <f t="shared" si="5"/>
        <v>34.701425752751412</v>
      </c>
      <c r="E170" s="113">
        <v>46238549</v>
      </c>
      <c r="F170" s="113">
        <v>46612906</v>
      </c>
      <c r="G170" s="111">
        <f>IFERROR(((E170/F170)-1)*100,IF(E170+F170&lt;&gt;0,100,0))</f>
        <v>-0.80311877573133739</v>
      </c>
    </row>
    <row r="171" spans="1:7" x14ac:dyDescent="0.2">
      <c r="A171" s="101" t="s">
        <v>93</v>
      </c>
      <c r="B171" s="112">
        <v>109472</v>
      </c>
      <c r="C171" s="113">
        <v>102667</v>
      </c>
      <c r="D171" s="111">
        <f t="shared" si="5"/>
        <v>6.6282252330349678</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742</v>
      </c>
      <c r="C174" s="113">
        <v>1046</v>
      </c>
      <c r="D174" s="111">
        <f t="shared" ref="D174:D177" si="6">IFERROR(((B174/C174)-1)*100,IF(B174+C174&lt;&gt;0,100,0))</f>
        <v>-29.063097514340342</v>
      </c>
      <c r="E174" s="113">
        <v>1937</v>
      </c>
      <c r="F174" s="113">
        <v>4720</v>
      </c>
      <c r="G174" s="111">
        <f t="shared" ref="G174" si="7">IFERROR(((E174/F174)-1)*100,IF(E174+F174&lt;&gt;0,100,0))</f>
        <v>-58.961864406779661</v>
      </c>
    </row>
    <row r="175" spans="1:7" x14ac:dyDescent="0.2">
      <c r="A175" s="101" t="s">
        <v>32</v>
      </c>
      <c r="B175" s="112">
        <v>5654</v>
      </c>
      <c r="C175" s="113">
        <v>9519</v>
      </c>
      <c r="D175" s="111">
        <f t="shared" si="6"/>
        <v>-40.603004517281228</v>
      </c>
      <c r="E175" s="113">
        <v>19391</v>
      </c>
      <c r="F175" s="113">
        <v>44210</v>
      </c>
      <c r="G175" s="111">
        <f t="shared" ref="G175" si="8">IFERROR(((E175/F175)-1)*100,IF(E175+F175&lt;&gt;0,100,0))</f>
        <v>-56.138882605745309</v>
      </c>
    </row>
    <row r="176" spans="1:7" x14ac:dyDescent="0.2">
      <c r="A176" s="101" t="s">
        <v>92</v>
      </c>
      <c r="B176" s="112">
        <v>49400</v>
      </c>
      <c r="C176" s="113">
        <v>216793</v>
      </c>
      <c r="D176" s="111">
        <f t="shared" si="6"/>
        <v>-77.213286406848923</v>
      </c>
      <c r="E176" s="113">
        <v>155111</v>
      </c>
      <c r="F176" s="113">
        <v>1473763</v>
      </c>
      <c r="G176" s="111">
        <f t="shared" ref="G176" si="9">IFERROR(((E176/F176)-1)*100,IF(E176+F176&lt;&gt;0,100,0))</f>
        <v>-89.47517341662126</v>
      </c>
    </row>
    <row r="177" spans="1:7" x14ac:dyDescent="0.2">
      <c r="A177" s="101" t="s">
        <v>93</v>
      </c>
      <c r="B177" s="112">
        <v>49264</v>
      </c>
      <c r="C177" s="113">
        <v>83641</v>
      </c>
      <c r="D177" s="111">
        <f t="shared" si="6"/>
        <v>-41.100656376657383</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2020-01-27T06:00:00+00:00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00805338-6D2C-4E4E-8AE3-CE53B57033C6}"/>
</file>

<file path=customXml/itemProps2.xml><?xml version="1.0" encoding="utf-8"?>
<ds:datastoreItem xmlns:ds="http://schemas.openxmlformats.org/officeDocument/2006/customXml" ds:itemID="{4AF39A6D-8C9E-4511-8E15-335D19C686EC}"/>
</file>

<file path=customXml/itemProps3.xml><?xml version="1.0" encoding="utf-8"?>
<ds:datastoreItem xmlns:ds="http://schemas.openxmlformats.org/officeDocument/2006/customXml" ds:itemID="{157F09C0-A5C7-4505-A3DB-9063950726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2020-01-27T06:07:36Z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