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<sst xmlns="http://schemas.openxmlformats.org/spreadsheetml/2006/main" count="265" uniqueCount="100">
  <si>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</si>
  <si>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</si>
  <si>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</si>
  <si>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</si>
  <si>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</si>
  <si>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</si>
  <si>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</si>
  <si>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</si>
  <si>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</si>
  <si>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</si>
  <si>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</si>
  <si>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</si>
  <si>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</si>
  <si>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</si>
  <si>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</si>
  <si>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</si>
  <si>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</si>
  <si>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</si>
  <si>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</si>
  <si>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</si>
  <si>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</si>
  <si>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</si>
  <si>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</si>
  <si>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</si>
  <si>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</si>
  <si>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</si>
  <si>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</si>
  <si>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</si>
  <si>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</si>
  <si>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</si>
  <si>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</si>
  <si>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</si>
  <si>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</si>
  <si>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</si>
  <si>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</si>
  <si>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</si>
  <si>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</si>
  <si>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</si>
  <si>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</si>
  <si>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</si>
  <si>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</si>
  <si>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</si>
  <si>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</si>
  <si>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</si>
  <si>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</si>
  <si>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</si>
  <si>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</si>
  <si>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</si>
  <si>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</si>
  <si>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</si>
  <si>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</si>
  <si>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</si>
  <si>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</si>
  <si>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</si>
  <si>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</si>
  <si>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</si>
  <si>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</si>
  <si>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</si>
  <si>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</si>
  <si>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</si>
  <si>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</si>
  <si>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</si>
  <si>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</si>
  <si>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</si>
  <si>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</si>
  <si>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</si>
  <si>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</si>
  <si>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</si>
  <si>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</si>
  <si>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</si>
  <si>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</si>
  <si>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</si>
  <si>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</si>
  <si>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</si>
  <si>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</si>
  <si>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</si>
  <si>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</si>
  <si>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</si>
  <si>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</si>
  <si>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</si>
  <si>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</si>
  <si>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</si>
  <si>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</si>
  <si>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</si>
  <si>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</si>
  <si>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</si>
  <si>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</si>
  <si>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</si>
  <si>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</si>
  <si>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</si>
  <si>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</si>
  <si>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</si>
  <si>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</si>
  <si>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</si>
  <si>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</si>
  <si>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</si>
  <si>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</si>
  <si>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21 February 2020</t>
  </si>
  <si>
    <t>21.02.2020</t>
  </si>
  <si>
    <t>22.02.2019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</si>
</sst>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1635182</v>
      </c>
      <c r="C11" s="67">
        <v>1437481</v>
      </c>
      <c r="D11" s="98">
        <f>IFERROR(((B11/C11)-1)*100,IF(B11+C11&lt;&gt;0,100,0))</f>
        <v>13.753294826157703</v>
      </c>
      <c r="E11" s="67">
        <v>10338872</v>
      </c>
      <c r="F11" s="67">
        <v>10276559</v>
      </c>
      <c r="G11" s="98">
        <f>IFERROR(((E11/F11)-1)*100,IF(E11+F11&lt;&gt;0,100,0))</f>
        <v>0.60636055317737636</v>
      </c>
    </row>
    <row r="12" spans="1:7" s="16" customFormat="1" ht="12" x14ac:dyDescent="0.2">
      <c r="A12" s="64" t="s">
        <v>9</v>
      </c>
      <c r="B12" s="67">
        <v>1881467.4129999999</v>
      </c>
      <c r="C12" s="67">
        <v>1848077.8770000001</v>
      </c>
      <c r="D12" s="98">
        <f>IFERROR(((B12/C12)-1)*100,IF(B12+C12&lt;&gt;0,100,0))</f>
        <v>1.8067169363123137</v>
      </c>
      <c r="E12" s="67">
        <v>11477628.455</v>
      </c>
      <c r="F12" s="67">
        <v>11234836.028000001</v>
      </c>
      <c r="G12" s="98">
        <f>IFERROR(((E12/F12)-1)*100,IF(E12+F12&lt;&gt;0,100,0))</f>
        <v>2.1610678286260621</v>
      </c>
    </row>
    <row r="13" spans="1:7" s="16" customFormat="1" ht="12" x14ac:dyDescent="0.2">
      <c r="A13" s="64" t="s">
        <v>10</v>
      </c>
      <c r="B13" s="67">
        <v>106297920.90106501</v>
      </c>
      <c r="C13" s="67">
        <v>96100058.109881207</v>
      </c>
      <c r="D13" s="98">
        <f>IFERROR(((B13/C13)-1)*100,IF(B13+C13&lt;&gt;0,100,0))</f>
        <v>10.611713449250493</v>
      </c>
      <c r="E13" s="67">
        <v>657541767.29707503</v>
      </c>
      <c r="F13" s="67">
        <v>663975939.80106997</v>
      </c>
      <c r="G13" s="98">
        <f>IFERROR(((E13/F13)-1)*100,IF(E13+F13&lt;&gt;0,100,0))</f>
        <v>-0.96903699641927021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650</v>
      </c>
      <c r="C16" s="67">
        <v>796</v>
      </c>
      <c r="D16" s="98">
        <f>IFERROR(((B16/C16)-1)*100,IF(B16+C16&lt;&gt;0,100,0))</f>
        <v>-18.341708542713565</v>
      </c>
      <c r="E16" s="67">
        <v>3349</v>
      </c>
      <c r="F16" s="67">
        <v>6014</v>
      </c>
      <c r="G16" s="98">
        <f>IFERROR(((E16/F16)-1)*100,IF(E16+F16&lt;&gt;0,100,0))</f>
        <v>-44.313269038909212</v>
      </c>
    </row>
    <row r="17" spans="1:7" s="16" customFormat="1" ht="12" x14ac:dyDescent="0.2">
      <c r="A17" s="64" t="s">
        <v>9</v>
      </c>
      <c r="B17" s="67">
        <v>395462.85499999998</v>
      </c>
      <c r="C17" s="67">
        <v>111308.84600000001</v>
      </c>
      <c r="D17" s="98">
        <f>IFERROR(((B17/C17)-1)*100,IF(B17+C17&lt;&gt;0,100,0))</f>
        <v>255.28430058469925</v>
      </c>
      <c r="E17" s="67">
        <v>1377174.4369999999</v>
      </c>
      <c r="F17" s="67">
        <v>1016880.257</v>
      </c>
      <c r="G17" s="98">
        <f>IFERROR(((E17/F17)-1)*100,IF(E17+F17&lt;&gt;0,100,0))</f>
        <v>35.431328076222044</v>
      </c>
    </row>
    <row r="18" spans="1:7" s="16" customFormat="1" ht="12" x14ac:dyDescent="0.2">
      <c r="A18" s="64" t="s">
        <v>10</v>
      </c>
      <c r="B18" s="67">
        <v>15533913.4607052</v>
      </c>
      <c r="C18" s="67">
        <v>4223176.2139012897</v>
      </c>
      <c r="D18" s="98">
        <f>IFERROR(((B18/C18)-1)*100,IF(B18+C18&lt;&gt;0,100,0))</f>
        <v>267.82536825180847</v>
      </c>
      <c r="E18" s="67">
        <v>58361446.457310103</v>
      </c>
      <c r="F18" s="67">
        <v>35244986.068155497</v>
      </c>
      <c r="G18" s="98">
        <f>IFERROR(((E18/F18)-1)*100,IF(E18+F18&lt;&gt;0,100,0))</f>
        <v>65.587940209290537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16529294.54081</v>
      </c>
      <c r="C24" s="66">
        <v>17709819.52352</v>
      </c>
      <c r="D24" s="65">
        <f>B24-C24</f>
        <v>-1180524.9827100001</v>
      </c>
      <c r="E24" s="67">
        <v>113684015.91484</v>
      </c>
      <c r="F24" s="67">
        <v>132082404.22537</v>
      </c>
      <c r="G24" s="65">
        <f>E24-F24</f>
        <v>-18398388.310530007</v>
      </c>
    </row>
    <row r="25" spans="1:7" s="16" customFormat="1" ht="12" x14ac:dyDescent="0.2">
      <c r="A25" s="68" t="s">
        <v>15</v>
      </c>
      <c r="B25" s="66">
        <v>18728940.241810001</v>
      </c>
      <c r="C25" s="66">
        <v>17339311.06103</v>
      </c>
      <c r="D25" s="65">
        <f>B25-C25</f>
        <v>1389629.180780001</v>
      </c>
      <c r="E25" s="67">
        <v>119790404.30892999</v>
      </c>
      <c r="F25" s="67">
        <v>141368420.59597</v>
      </c>
      <c r="G25" s="65">
        <f>E25-F25</f>
        <v>-21578016.28704001</v>
      </c>
    </row>
    <row r="26" spans="1:7" s="28" customFormat="1" ht="12" x14ac:dyDescent="0.2">
      <c r="A26" s="69" t="s">
        <v>16</v>
      </c>
      <c r="B26" s="70">
        <f>B24-B25</f>
        <v>-2199645.7010000013</v>
      </c>
      <c r="C26" s="70">
        <f>C24-C25</f>
        <v>370508.46248999983</v>
      </c>
      <c r="D26" s="70"/>
      <c r="E26" s="70">
        <f>E24-E25</f>
        <v>-6106388.3940899968</v>
      </c>
      <c r="F26" s="70">
        <f>F24-F25</f>
        <v>-9286016.3706</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57336.213597059999</v>
      </c>
      <c r="C33" s="126">
        <v>55992.973128450001</v>
      </c>
      <c r="D33" s="98">
        <f t="shared" ref="D33:D42" si="0">IFERROR(((B33/C33)-1)*100,IF(B33+C33&lt;&gt;0,100,0))</f>
        <v>2.3989447131670394</v>
      </c>
      <c r="E33" s="64"/>
      <c r="F33" s="126">
        <v>58270.720000000001</v>
      </c>
      <c r="G33" s="126">
        <v>56878.16</v>
      </c>
    </row>
    <row r="34" spans="1:7" s="16" customFormat="1" ht="12" x14ac:dyDescent="0.2">
      <c r="A34" s="64" t="s">
        <v>23</v>
      </c>
      <c r="B34" s="126">
        <v>75065.295140960006</v>
      </c>
      <c r="C34" s="126">
        <v>72538.996766609998</v>
      </c>
      <c r="D34" s="98">
        <f t="shared" si="0"/>
        <v>3.4826761975744303</v>
      </c>
      <c r="E34" s="64"/>
      <c r="F34" s="126">
        <v>76906.31</v>
      </c>
      <c r="G34" s="126">
        <v>74488.17</v>
      </c>
    </row>
    <row r="35" spans="1:7" s="16" customFormat="1" ht="12" x14ac:dyDescent="0.2">
      <c r="A35" s="64" t="s">
        <v>24</v>
      </c>
      <c r="B35" s="126">
        <v>43483.664724740003</v>
      </c>
      <c r="C35" s="126">
        <v>49504.600677349998</v>
      </c>
      <c r="D35" s="98">
        <f t="shared" si="0"/>
        <v>-12.162376567486932</v>
      </c>
      <c r="E35" s="64"/>
      <c r="F35" s="126">
        <v>44825.63</v>
      </c>
      <c r="G35" s="126">
        <v>43298.16</v>
      </c>
    </row>
    <row r="36" spans="1:7" s="16" customFormat="1" ht="12" x14ac:dyDescent="0.2">
      <c r="A36" s="64" t="s">
        <v>25</v>
      </c>
      <c r="B36" s="126">
        <v>51582.434733820002</v>
      </c>
      <c r="C36" s="126">
        <v>49735.693163600001</v>
      </c>
      <c r="D36" s="98">
        <f t="shared" si="0"/>
        <v>3.7131111536846451</v>
      </c>
      <c r="E36" s="64"/>
      <c r="F36" s="126">
        <v>52490.559999999998</v>
      </c>
      <c r="G36" s="126">
        <v>51147.94</v>
      </c>
    </row>
    <row r="37" spans="1:7" s="16" customFormat="1" ht="12" x14ac:dyDescent="0.2">
      <c r="A37" s="64" t="s">
        <v>79</v>
      </c>
      <c r="B37" s="126">
        <v>49906.268705510003</v>
      </c>
      <c r="C37" s="126">
        <v>45902.032802000002</v>
      </c>
      <c r="D37" s="98">
        <f t="shared" si="0"/>
        <v>8.7234391574386514</v>
      </c>
      <c r="E37" s="64"/>
      <c r="F37" s="126">
        <v>50358.21</v>
      </c>
      <c r="G37" s="126">
        <v>48434.93</v>
      </c>
    </row>
    <row r="38" spans="1:7" s="16" customFormat="1" ht="12" x14ac:dyDescent="0.2">
      <c r="A38" s="64" t="s">
        <v>26</v>
      </c>
      <c r="B38" s="126">
        <v>72688.828910569995</v>
      </c>
      <c r="C38" s="126">
        <v>66612.052415030004</v>
      </c>
      <c r="D38" s="98">
        <f t="shared" si="0"/>
        <v>9.1226381341297014</v>
      </c>
      <c r="E38" s="64"/>
      <c r="F38" s="126">
        <v>74557.38</v>
      </c>
      <c r="G38" s="126">
        <v>72209.36</v>
      </c>
    </row>
    <row r="39" spans="1:7" s="16" customFormat="1" ht="12" x14ac:dyDescent="0.2">
      <c r="A39" s="64" t="s">
        <v>27</v>
      </c>
      <c r="B39" s="126">
        <v>14756.27020873</v>
      </c>
      <c r="C39" s="126">
        <v>17159.565103780002</v>
      </c>
      <c r="D39" s="98">
        <f t="shared" si="0"/>
        <v>-14.005569957717579</v>
      </c>
      <c r="E39" s="64"/>
      <c r="F39" s="126">
        <v>15394.13</v>
      </c>
      <c r="G39" s="126">
        <v>14653.73</v>
      </c>
    </row>
    <row r="40" spans="1:7" s="16" customFormat="1" ht="12" x14ac:dyDescent="0.2">
      <c r="A40" s="64" t="s">
        <v>28</v>
      </c>
      <c r="B40" s="126">
        <v>75188.012300279996</v>
      </c>
      <c r="C40" s="126">
        <v>73271.055369990005</v>
      </c>
      <c r="D40" s="98">
        <f t="shared" si="0"/>
        <v>2.6162540181932759</v>
      </c>
      <c r="E40" s="64"/>
      <c r="F40" s="126">
        <v>77556.2</v>
      </c>
      <c r="G40" s="126">
        <v>74736.960000000006</v>
      </c>
    </row>
    <row r="41" spans="1:7" s="16" customFormat="1" ht="12" x14ac:dyDescent="0.2">
      <c r="A41" s="64" t="s">
        <v>29</v>
      </c>
      <c r="B41" s="126">
        <v>3397.0943063899999</v>
      </c>
      <c r="C41" s="126">
        <v>1638.47992602</v>
      </c>
      <c r="D41" s="98">
        <f t="shared" si="0"/>
        <v>107.33206751222251</v>
      </c>
      <c r="E41" s="64"/>
      <c r="F41" s="126">
        <v>3397.09</v>
      </c>
      <c r="G41" s="126">
        <v>2821.73</v>
      </c>
    </row>
    <row r="42" spans="1:7" s="16" customFormat="1" ht="12" x14ac:dyDescent="0.2">
      <c r="A42" s="64" t="s">
        <v>78</v>
      </c>
      <c r="B42" s="126">
        <v>883.61857359999999</v>
      </c>
      <c r="C42" s="126">
        <v>888.84306817000004</v>
      </c>
      <c r="D42" s="98">
        <f t="shared" si="0"/>
        <v>-0.58778593849604377</v>
      </c>
      <c r="E42" s="64"/>
      <c r="F42" s="126">
        <v>883.62</v>
      </c>
      <c r="G42" s="126">
        <v>833.57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17822.854820604702</v>
      </c>
      <c r="D48" s="72"/>
      <c r="E48" s="127">
        <v>15598.6939979691</v>
      </c>
      <c r="F48" s="72"/>
      <c r="G48" s="98">
        <f>IFERROR(((C48/E48)-1)*100,IF(C48+E48&lt;&gt;0,100,0))</f>
        <v>14.258634876260668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3872</v>
      </c>
      <c r="D54" s="75"/>
      <c r="E54" s="128">
        <v>805170</v>
      </c>
      <c r="F54" s="128">
        <v>86623290.129999995</v>
      </c>
      <c r="G54" s="128">
        <v>9469658.4000000004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4841</v>
      </c>
      <c r="C68" s="66">
        <v>6317</v>
      </c>
      <c r="D68" s="98">
        <f>IFERROR(((B68/C68)-1)*100,IF(B68+C68&lt;&gt;0,100,0))</f>
        <v>-23.365521608358396</v>
      </c>
      <c r="E68" s="66">
        <v>40693</v>
      </c>
      <c r="F68" s="66">
        <v>39407</v>
      </c>
      <c r="G68" s="98">
        <f>IFERROR(((E68/F68)-1)*100,IF(E68+F68&lt;&gt;0,100,0))</f>
        <v>3.2633796026086737</v>
      </c>
    </row>
    <row r="69" spans="1:7" s="16" customFormat="1" ht="12" x14ac:dyDescent="0.2">
      <c r="A69" s="79" t="s">
        <v>54</v>
      </c>
      <c r="B69" s="67">
        <v>177523648.81299999</v>
      </c>
      <c r="C69" s="66">
        <v>214158269.905</v>
      </c>
      <c r="D69" s="98">
        <f>IFERROR(((B69/C69)-1)*100,IF(B69+C69&lt;&gt;0,100,0))</f>
        <v>-17.106330336087893</v>
      </c>
      <c r="E69" s="66">
        <v>1584702208.9949999</v>
      </c>
      <c r="F69" s="66">
        <v>1325545501.7750001</v>
      </c>
      <c r="G69" s="98">
        <f>IFERROR(((E69/F69)-1)*100,IF(E69+F69&lt;&gt;0,100,0))</f>
        <v>19.55094765686809</v>
      </c>
    </row>
    <row r="70" spans="1:7" s="62" customFormat="1" ht="12" x14ac:dyDescent="0.2">
      <c r="A70" s="79" t="s">
        <v>55</v>
      </c>
      <c r="B70" s="67">
        <v>175530061.14546001</v>
      </c>
      <c r="C70" s="66">
        <v>216609153.66003999</v>
      </c>
      <c r="D70" s="98">
        <f>IFERROR(((B70/C70)-1)*100,IF(B70+C70&lt;&gt;0,100,0))</f>
        <v>-18.964615216147372</v>
      </c>
      <c r="E70" s="66">
        <v>1578545729.3847201</v>
      </c>
      <c r="F70" s="66">
        <v>1341557155.51669</v>
      </c>
      <c r="G70" s="98">
        <f>IFERROR(((E70/F70)-1)*100,IF(E70+F70&lt;&gt;0,100,0))</f>
        <v>17.665186525486188</v>
      </c>
    </row>
    <row r="71" spans="1:7" s="16" customFormat="1" ht="12" x14ac:dyDescent="0.2">
      <c r="A71" s="79" t="s">
        <v>94</v>
      </c>
      <c r="B71" s="98">
        <f>IFERROR(B69/B68/1000,)</f>
        <v>36.670863212765958</v>
      </c>
      <c r="C71" s="98">
        <f>IFERROR(C69/C68/1000,)</f>
        <v>33.901894871774573</v>
      </c>
      <c r="D71" s="98">
        <f>IFERROR(((B71/C71)-1)*100,IF(B71+C71&lt;&gt;0,100,0))</f>
        <v>8.1675916684430518</v>
      </c>
      <c r="E71" s="98">
        <f>IFERROR(E69/E68/1000,)</f>
        <v>38.942870002088803</v>
      </c>
      <c r="F71" s="98">
        <f>IFERROR(F69/F68/1000,)</f>
        <v>33.637310675133861</v>
      </c>
      <c r="G71" s="98">
        <f>IFERROR(((E71/F71)-1)*100,IF(E71+F71&lt;&gt;0,100,0))</f>
        <v>15.772840397960341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3603</v>
      </c>
      <c r="C74" s="66">
        <v>3500</v>
      </c>
      <c r="D74" s="98">
        <f>IFERROR(((B74/C74)-1)*100,IF(B74+C74&lt;&gt;0,100,0))</f>
        <v>2.942857142857136</v>
      </c>
      <c r="E74" s="66">
        <v>27170</v>
      </c>
      <c r="F74" s="66">
        <v>26681</v>
      </c>
      <c r="G74" s="98">
        <f>IFERROR(((E74/F74)-1)*100,IF(E74+F74&lt;&gt;0,100,0))</f>
        <v>1.8327648888722292</v>
      </c>
    </row>
    <row r="75" spans="1:7" s="16" customFormat="1" ht="12" x14ac:dyDescent="0.2">
      <c r="A75" s="79" t="s">
        <v>54</v>
      </c>
      <c r="B75" s="67">
        <v>494379816</v>
      </c>
      <c r="C75" s="66">
        <v>515741868.426</v>
      </c>
      <c r="D75" s="98">
        <f>IFERROR(((B75/C75)-1)*100,IF(B75+C75&lt;&gt;0,100,0))</f>
        <v>-4.142004699210311</v>
      </c>
      <c r="E75" s="66">
        <v>3829018390.3049998</v>
      </c>
      <c r="F75" s="66">
        <v>3590969963.848</v>
      </c>
      <c r="G75" s="98">
        <f>IFERROR(((E75/F75)-1)*100,IF(E75+F75&lt;&gt;0,100,0))</f>
        <v>6.6290843101876717</v>
      </c>
    </row>
    <row r="76" spans="1:7" s="16" customFormat="1" ht="12" x14ac:dyDescent="0.2">
      <c r="A76" s="79" t="s">
        <v>55</v>
      </c>
      <c r="B76" s="67">
        <v>509837921.07007998</v>
      </c>
      <c r="C76" s="66">
        <v>487733716.27476001</v>
      </c>
      <c r="D76" s="98">
        <f>IFERROR(((B76/C76)-1)*100,IF(B76+C76&lt;&gt;0,100,0))</f>
        <v>4.5320231219913909</v>
      </c>
      <c r="E76" s="66">
        <v>3916212407.36871</v>
      </c>
      <c r="F76" s="66">
        <v>3435842957.1677399</v>
      </c>
      <c r="G76" s="98">
        <f>IFERROR(((E76/F76)-1)*100,IF(E76+F76&lt;&gt;0,100,0))</f>
        <v>13.981123590030208</v>
      </c>
    </row>
    <row r="77" spans="1:7" s="16" customFormat="1" ht="12" x14ac:dyDescent="0.2">
      <c r="A77" s="79" t="s">
        <v>94</v>
      </c>
      <c r="B77" s="98">
        <f>IFERROR(B75/B74/1000,)</f>
        <v>137.21338218151539</v>
      </c>
      <c r="C77" s="98">
        <f>IFERROR(C75/C74/1000,)</f>
        <v>147.35481955028573</v>
      </c>
      <c r="D77" s="98">
        <f>IFERROR(((B77/C77)-1)*100,IF(B77+C77&lt;&gt;0,100,0))</f>
        <v>-6.8823248535210046</v>
      </c>
      <c r="E77" s="98">
        <f>IFERROR(E75/E74/1000,)</f>
        <v>140.92817041976446</v>
      </c>
      <c r="F77" s="98">
        <f>IFERROR(F75/F74/1000,)</f>
        <v>134.58903203957874</v>
      </c>
      <c r="G77" s="98">
        <f>IFERROR(((E77/F77)-1)*100,IF(E77+F77&lt;&gt;0,100,0))</f>
        <v>4.7099962635302806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119</v>
      </c>
      <c r="C80" s="66">
        <v>159</v>
      </c>
      <c r="D80" s="98">
        <f>IFERROR(((B80/C80)-1)*100,IF(B80+C80&lt;&gt;0,100,0))</f>
        <v>-25.157232704402521</v>
      </c>
      <c r="E80" s="66">
        <v>1407</v>
      </c>
      <c r="F80" s="66">
        <v>1453</v>
      </c>
      <c r="G80" s="98">
        <f>IFERROR(((E80/F80)-1)*100,IF(E80+F80&lt;&gt;0,100,0))</f>
        <v>-3.1658637302133474</v>
      </c>
    </row>
    <row r="81" spans="1:7" s="16" customFormat="1" ht="12" x14ac:dyDescent="0.2">
      <c r="A81" s="79" t="s">
        <v>54</v>
      </c>
      <c r="B81" s="67">
        <v>14351582.293</v>
      </c>
      <c r="C81" s="66">
        <v>12237676.338</v>
      </c>
      <c r="D81" s="98">
        <f>IFERROR(((B81/C81)-1)*100,IF(B81+C81&lt;&gt;0,100,0))</f>
        <v>17.273752766576877</v>
      </c>
      <c r="E81" s="66">
        <v>115875373.491</v>
      </c>
      <c r="F81" s="66">
        <v>99140618.122999996</v>
      </c>
      <c r="G81" s="98">
        <f>IFERROR(((E81/F81)-1)*100,IF(E81+F81&lt;&gt;0,100,0))</f>
        <v>16.879817460122972</v>
      </c>
    </row>
    <row r="82" spans="1:7" s="16" customFormat="1" ht="12" x14ac:dyDescent="0.2">
      <c r="A82" s="79" t="s">
        <v>55</v>
      </c>
      <c r="B82" s="67">
        <v>3222671.16376025</v>
      </c>
      <c r="C82" s="66">
        <v>3790659.68697083</v>
      </c>
      <c r="D82" s="98">
        <f>IFERROR(((B82/C82)-1)*100,IF(B82+C82&lt;&gt;0,100,0))</f>
        <v>-14.983896474876325</v>
      </c>
      <c r="E82" s="66">
        <v>35184955.394710898</v>
      </c>
      <c r="F82" s="66">
        <v>38894335.170293897</v>
      </c>
      <c r="G82" s="98">
        <f>IFERROR(((E82/F82)-1)*100,IF(E82+F82&lt;&gt;0,100,0))</f>
        <v>-9.5370694969896022</v>
      </c>
    </row>
    <row r="83" spans="1:7" s="32" customFormat="1" x14ac:dyDescent="0.2">
      <c r="A83" s="79" t="s">
        <v>94</v>
      </c>
      <c r="B83" s="98">
        <f>IFERROR(B81/B80/1000,)</f>
        <v>120.60153187394957</v>
      </c>
      <c r="C83" s="98">
        <f>IFERROR(C81/C80/1000,)</f>
        <v>76.966517849056601</v>
      </c>
      <c r="D83" s="98">
        <f>IFERROR(((B83/C83)-1)*100,IF(B83+C83&lt;&gt;0,100,0))</f>
        <v>56.693501595678342</v>
      </c>
      <c r="E83" s="98">
        <f>IFERROR(E81/E80/1000,)</f>
        <v>82.356342211087423</v>
      </c>
      <c r="F83" s="98">
        <f>IFERROR(F81/F80/1000,)</f>
        <v>68.231671110116991</v>
      </c>
      <c r="G83" s="98">
        <f>IFERROR(((E83/F83)-1)*100,IF(E83+F83&lt;&gt;0,100,0))</f>
        <v>20.701048165997669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8563</v>
      </c>
      <c r="C86" s="64">
        <f>C68+C74+C80</f>
        <v>9976</v>
      </c>
      <c r="D86" s="98">
        <f>IFERROR(((B86/C86)-1)*100,IF(B86+C86&lt;&gt;0,100,0))</f>
        <v>-14.163993584603052</v>
      </c>
      <c r="E86" s="64">
        <f>E68+E74+E80</f>
        <v>69270</v>
      </c>
      <c r="F86" s="64">
        <f>F68+F74+F80</f>
        <v>67541</v>
      </c>
      <c r="G86" s="98">
        <f>IFERROR(((E86/F86)-1)*100,IF(E86+F86&lt;&gt;0,100,0))</f>
        <v>2.559926563124626</v>
      </c>
    </row>
    <row r="87" spans="1:7" s="62" customFormat="1" ht="12" x14ac:dyDescent="0.2">
      <c r="A87" s="79" t="s">
        <v>54</v>
      </c>
      <c r="B87" s="64">
        <f t="shared" ref="B87:C87" si="1">B69+B75+B81</f>
        <v>686255047.10599995</v>
      </c>
      <c r="C87" s="64">
        <f t="shared" si="1"/>
        <v>742137814.66899991</v>
      </c>
      <c r="D87" s="98">
        <f>IFERROR(((B87/C87)-1)*100,IF(B87+C87&lt;&gt;0,100,0))</f>
        <v>-7.529971719326034</v>
      </c>
      <c r="E87" s="64">
        <f t="shared" ref="E87:F87" si="2">E69+E75+E81</f>
        <v>5529595972.7909994</v>
      </c>
      <c r="F87" s="64">
        <f t="shared" si="2"/>
        <v>5015656083.7460003</v>
      </c>
      <c r="G87" s="98">
        <f>IFERROR(((E87/F87)-1)*100,IF(E87+F87&lt;&gt;0,100,0))</f>
        <v>10.246713101213212</v>
      </c>
    </row>
    <row r="88" spans="1:7" s="62" customFormat="1" ht="12" x14ac:dyDescent="0.2">
      <c r="A88" s="79" t="s">
        <v>55</v>
      </c>
      <c r="B88" s="64">
        <f t="shared" ref="B88:C88" si="3">B70+B76+B82</f>
        <v>688590653.37930024</v>
      </c>
      <c r="C88" s="64">
        <f t="shared" si="3"/>
        <v>708133529.62177086</v>
      </c>
      <c r="D88" s="98">
        <f>IFERROR(((B88/C88)-1)*100,IF(B88+C88&lt;&gt;0,100,0))</f>
        <v>-2.7597727582407972</v>
      </c>
      <c r="E88" s="64">
        <f t="shared" ref="E88:F88" si="4">E70+E76+E82</f>
        <v>5529943092.1481409</v>
      </c>
      <c r="F88" s="64">
        <f t="shared" si="4"/>
        <v>4816294447.8547239</v>
      </c>
      <c r="G88" s="98">
        <f>IFERROR(((E88/F88)-1)*100,IF(E88+F88&lt;&gt;0,100,0))</f>
        <v>14.817379876167891</v>
      </c>
    </row>
    <row r="89" spans="1:7" s="63" customFormat="1" x14ac:dyDescent="0.2">
      <c r="A89" s="79" t="s">
        <v>95</v>
      </c>
      <c r="B89" s="98">
        <f>IFERROR((B75/B87)*100,IF(B75+B87&lt;&gt;0,100,0))</f>
        <v>72.040244816390739</v>
      </c>
      <c r="C89" s="98">
        <f>IFERROR((C75/C87)*100,IF(C75+C87&lt;&gt;0,100,0))</f>
        <v>69.494082936068352</v>
      </c>
      <c r="D89" s="98">
        <f>IFERROR(((B89/C89)-1)*100,IF(B89+C89&lt;&gt;0,100,0))</f>
        <v>3.6638542056375512</v>
      </c>
      <c r="E89" s="98">
        <f>IFERROR((E75/E87)*100,IF(E75+E87&lt;&gt;0,100,0))</f>
        <v>69.245898057400879</v>
      </c>
      <c r="F89" s="98">
        <f>IFERROR((F75/F87)*100,IF(F75+F87&lt;&gt;0,100,0))</f>
        <v>71.595219127664805</v>
      </c>
      <c r="G89" s="98">
        <f>IFERROR(((E89/F89)-1)*100,IF(E89+F89&lt;&gt;0,100,0))</f>
        <v>-3.2813937842340324</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25852114.912999999</v>
      </c>
      <c r="C95" s="129">
        <v>31394264.147999998</v>
      </c>
      <c r="D95" s="65">
        <f>B95-C95</f>
        <v>-5542149.2349999994</v>
      </c>
      <c r="E95" s="129">
        <v>214451048.45500001</v>
      </c>
      <c r="F95" s="129">
        <v>201301792.63</v>
      </c>
      <c r="G95" s="80">
        <f>E95-F95</f>
        <v>13149255.825000018</v>
      </c>
    </row>
    <row r="96" spans="1:7" s="16" customFormat="1" ht="13.5" x14ac:dyDescent="0.2">
      <c r="A96" s="79" t="s">
        <v>88</v>
      </c>
      <c r="B96" s="66">
        <v>27821552.068</v>
      </c>
      <c r="C96" s="129">
        <v>28735613.061000001</v>
      </c>
      <c r="D96" s="65">
        <f>B96-C96</f>
        <v>-914060.99300000072</v>
      </c>
      <c r="E96" s="129">
        <v>203363956.037</v>
      </c>
      <c r="F96" s="129">
        <v>188881467.61000001</v>
      </c>
      <c r="G96" s="80">
        <f>E96-F96</f>
        <v>14482488.426999986</v>
      </c>
    </row>
    <row r="97" spans="1:7" s="28" customFormat="1" ht="12" x14ac:dyDescent="0.2">
      <c r="A97" s="81" t="s">
        <v>16</v>
      </c>
      <c r="B97" s="65">
        <f>B95-B96</f>
        <v>-1969437.1550000012</v>
      </c>
      <c r="C97" s="65">
        <f>C95-C96</f>
        <v>2658651.0869999975</v>
      </c>
      <c r="D97" s="82"/>
      <c r="E97" s="65">
        <f>E95-E96</f>
        <v>11087092.418000013</v>
      </c>
      <c r="F97" s="82">
        <f>F95-F96</f>
        <v>12420325.019999981</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715.69068453921795</v>
      </c>
      <c r="C104" s="131">
        <v>646.94921514540897</v>
      </c>
      <c r="D104" s="98">
        <f>IFERROR(((B104/C104)-1)*100,IF(B104+C104&lt;&gt;0,100,0))</f>
        <v>10.625481534645441</v>
      </c>
      <c r="E104" s="84"/>
      <c r="F104" s="130">
        <v>715.69068453921795</v>
      </c>
      <c r="G104" s="130">
        <v>707.69654610374698</v>
      </c>
    </row>
    <row r="105" spans="1:7" s="16" customFormat="1" ht="12" x14ac:dyDescent="0.2">
      <c r="A105" s="79" t="s">
        <v>50</v>
      </c>
      <c r="B105" s="130">
        <v>707.75577169727296</v>
      </c>
      <c r="C105" s="131">
        <v>640.45584188000805</v>
      </c>
      <c r="D105" s="98">
        <f>IFERROR(((B105/C105)-1)*100,IF(B105+C105&lt;&gt;0,100,0))</f>
        <v>10.508129587780978</v>
      </c>
      <c r="E105" s="84"/>
      <c r="F105" s="130">
        <v>707.75577169727296</v>
      </c>
      <c r="G105" s="130">
        <v>699.88437166392498</v>
      </c>
    </row>
    <row r="106" spans="1:7" s="16" customFormat="1" ht="12" x14ac:dyDescent="0.2">
      <c r="A106" s="79" t="s">
        <v>51</v>
      </c>
      <c r="B106" s="130">
        <v>746.90954993295099</v>
      </c>
      <c r="C106" s="131">
        <v>672.11919070905799</v>
      </c>
      <c r="D106" s="98">
        <f>IFERROR(((B106/C106)-1)*100,IF(B106+C106&lt;&gt;0,100,0))</f>
        <v>11.127544081131235</v>
      </c>
      <c r="E106" s="84"/>
      <c r="F106" s="130">
        <v>746.90954993295099</v>
      </c>
      <c r="G106" s="130">
        <v>738.37056862577401</v>
      </c>
    </row>
    <row r="107" spans="1:7" s="28" customFormat="1" ht="12" x14ac:dyDescent="0.2">
      <c r="A107" s="81" t="s">
        <v>52</v>
      </c>
      <c r="B107" s="85"/>
      <c r="C107" s="84"/>
      <c r="D107" s="86"/>
      <c r="E107" s="84"/>
      <c r="F107" s="71"/>
      <c r="G107" s="71"/>
    </row>
    <row r="108" spans="1:7" s="16" customFormat="1" ht="12" x14ac:dyDescent="0.2">
      <c r="A108" s="79" t="s">
        <v>56</v>
      </c>
      <c r="B108" s="130">
        <v>537.48569969173195</v>
      </c>
      <c r="C108" s="131">
        <v>497.439157899458</v>
      </c>
      <c r="D108" s="98">
        <f>IFERROR(((B108/C108)-1)*100,IF(B108+C108&lt;&gt;0,100,0))</f>
        <v>8.0505406854938677</v>
      </c>
      <c r="E108" s="84"/>
      <c r="F108" s="130">
        <v>537.48569969173195</v>
      </c>
      <c r="G108" s="130">
        <v>535.33777047742205</v>
      </c>
    </row>
    <row r="109" spans="1:7" s="16" customFormat="1" ht="12" x14ac:dyDescent="0.2">
      <c r="A109" s="79" t="s">
        <v>57</v>
      </c>
      <c r="B109" s="130">
        <v>697.50363157848994</v>
      </c>
      <c r="C109" s="131">
        <v>621.10257262181699</v>
      </c>
      <c r="D109" s="98">
        <f>IFERROR(((B109/C109)-1)*100,IF(B109+C109&lt;&gt;0,100,0))</f>
        <v>12.300876268176841</v>
      </c>
      <c r="E109" s="84"/>
      <c r="F109" s="130">
        <v>697.50363157848994</v>
      </c>
      <c r="G109" s="130">
        <v>693.61024375539</v>
      </c>
    </row>
    <row r="110" spans="1:7" s="16" customFormat="1" ht="12" x14ac:dyDescent="0.2">
      <c r="A110" s="79" t="s">
        <v>59</v>
      </c>
      <c r="B110" s="130">
        <v>805.88542904138899</v>
      </c>
      <c r="C110" s="131">
        <v>715.67470912811302</v>
      </c>
      <c r="D110" s="98">
        <f>IFERROR(((B110/C110)-1)*100,IF(B110+C110&lt;&gt;0,100,0))</f>
        <v>12.604989216843677</v>
      </c>
      <c r="E110" s="84"/>
      <c r="F110" s="130">
        <v>805.88542904138899</v>
      </c>
      <c r="G110" s="130">
        <v>799.16758029854395</v>
      </c>
    </row>
    <row r="111" spans="1:7" s="16" customFormat="1" ht="12" x14ac:dyDescent="0.2">
      <c r="A111" s="79" t="s">
        <v>58</v>
      </c>
      <c r="B111" s="130">
        <v>768.69667317103597</v>
      </c>
      <c r="C111" s="131">
        <v>703.25160433638405</v>
      </c>
      <c r="D111" s="98">
        <f>IFERROR(((B111/C111)-1)*100,IF(B111+C111&lt;&gt;0,100,0))</f>
        <v>9.3060674772876606</v>
      </c>
      <c r="E111" s="84"/>
      <c r="F111" s="130">
        <v>768.69667317103597</v>
      </c>
      <c r="G111" s="130">
        <v>757.41867314706599</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4">
        <v>0</v>
      </c>
      <c r="C119" s="66">
        <v>0</v>
      </c>
      <c r="D119" s="98">
        <f>IFERROR(((B119/C119)-1)*100,IF(B119+C119&lt;&gt;0,100,0))</f>
        <v>0</v>
      </c>
      <c r="E119" s="78">
        <v>0</v>
      </c>
      <c r="F119" s="66">
        <v>0</v>
      </c>
      <c r="G119" s="98">
        <f>IFERROR(((E119/F119)-1)*100,IF(E119+F119&lt;&gt;0,100,0))</f>
        <v>0</v>
      </c>
    </row>
    <row r="120" spans="1:7" s="16" customFormat="1" ht="12" x14ac:dyDescent="0.2">
      <c r="A120" s="79" t="s">
        <v>72</v>
      </c>
      <c r="B120" s="67">
        <v>108</v>
      </c>
      <c r="C120" s="66">
        <v>104</v>
      </c>
      <c r="D120" s="98">
        <f>IFERROR(((B120/C120)-1)*100,IF(B120+C120&lt;&gt;0,100,0))</f>
        <v>3.8461538461538547</v>
      </c>
      <c r="E120" s="66">
        <v>2599</v>
      </c>
      <c r="F120" s="66">
        <v>2266</v>
      </c>
      <c r="G120" s="98">
        <f>IFERROR(((E120/F120)-1)*100,IF(E120+F120&lt;&gt;0,100,0))</f>
        <v>14.695498676081197</v>
      </c>
    </row>
    <row r="121" spans="1:7" s="16" customFormat="1" ht="12" x14ac:dyDescent="0.2">
      <c r="A121" s="79" t="s">
        <v>74</v>
      </c>
      <c r="B121" s="67">
        <v>0</v>
      </c>
      <c r="C121" s="66">
        <v>3</v>
      </c>
      <c r="D121" s="98">
        <f>IFERROR(((B121/C121)-1)*100,IF(B121+C121&lt;&gt;0,100,0))</f>
        <v>-100</v>
      </c>
      <c r="E121" s="66">
        <v>78</v>
      </c>
      <c r="F121" s="66">
        <v>77</v>
      </c>
      <c r="G121" s="98">
        <f>IFERROR(((E121/F121)-1)*100,IF(E121+F121&lt;&gt;0,100,0))</f>
        <v>1.298701298701288</v>
      </c>
    </row>
    <row r="122" spans="1:7" s="28" customFormat="1" ht="12" x14ac:dyDescent="0.2">
      <c r="A122" s="81" t="s">
        <v>34</v>
      </c>
      <c r="B122" s="82">
        <f>SUM(B119:B121)</f>
        <v>108</v>
      </c>
      <c r="C122" s="82">
        <f>SUM(C119:C121)</f>
        <v>107</v>
      </c>
      <c r="D122" s="98">
        <f>IFERROR(((B122/C122)-1)*100,IF(B122+C122&lt;&gt;0,100,0))</f>
        <v>0.93457943925232545</v>
      </c>
      <c r="E122" s="82">
        <f>SUM(E119:E121)</f>
        <v>2677</v>
      </c>
      <c r="F122" s="82">
        <f>SUM(F119:F121)</f>
        <v>2343</v>
      </c>
      <c r="G122" s="98">
        <f>IFERROR(((E122/F122)-1)*100,IF(E122+F122&lt;&gt;0,100,0))</f>
        <v>14.255228339735382</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108</v>
      </c>
      <c r="C125" s="66">
        <v>6</v>
      </c>
      <c r="D125" s="98">
        <f>IFERROR(((B125/C125)-1)*100,IF(B125+C125&lt;&gt;0,100,0))</f>
        <v>1700</v>
      </c>
      <c r="E125" s="66">
        <v>345</v>
      </c>
      <c r="F125" s="66">
        <v>162</v>
      </c>
      <c r="G125" s="98">
        <f>IFERROR(((E125/F125)-1)*100,IF(E125+F125&lt;&gt;0,100,0))</f>
        <v>112.96296296296298</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108</v>
      </c>
      <c r="C127" s="82">
        <f>SUM(C125:C126)</f>
        <v>6</v>
      </c>
      <c r="D127" s="98">
        <f>IFERROR(((B127/C127)-1)*100,IF(B127+C127&lt;&gt;0,100,0))</f>
        <v>1700</v>
      </c>
      <c r="E127" s="82">
        <f>SUM(E125:E126)</f>
        <v>345</v>
      </c>
      <c r="F127" s="82">
        <f>SUM(F125:F126)</f>
        <v>162</v>
      </c>
      <c r="G127" s="98">
        <f>IFERROR(((E127/F127)-1)*100,IF(E127+F127&lt;&gt;0,100,0))</f>
        <v>112.96296296296298</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4">
        <v>0</v>
      </c>
      <c r="C130" s="66">
        <v>0</v>
      </c>
      <c r="D130" s="98">
        <f>IFERROR(((B130/C130)-1)*100,IF(B130+C130&lt;&gt;0,100,0))</f>
        <v>0</v>
      </c>
      <c r="E130" s="78">
        <v>0</v>
      </c>
      <c r="F130" s="66">
        <v>0</v>
      </c>
      <c r="G130" s="98">
        <f>IFERROR(((E130/F130)-1)*100,IF(E130+F130&lt;&gt;0,100,0))</f>
        <v>0</v>
      </c>
    </row>
    <row r="131" spans="1:7" s="16" customFormat="1" ht="12" x14ac:dyDescent="0.2">
      <c r="A131" s="79" t="s">
        <v>72</v>
      </c>
      <c r="B131" s="67">
        <v>29406</v>
      </c>
      <c r="C131" s="66">
        <v>93171</v>
      </c>
      <c r="D131" s="98">
        <f>IFERROR(((B131/C131)-1)*100,IF(B131+C131&lt;&gt;0,100,0))</f>
        <v>-68.438677270824613</v>
      </c>
      <c r="E131" s="66">
        <v>2785504</v>
      </c>
      <c r="F131" s="66">
        <v>2461068</v>
      </c>
      <c r="G131" s="98">
        <f>IFERROR(((E131/F131)-1)*100,IF(E131+F131&lt;&gt;0,100,0))</f>
        <v>13.182732049662981</v>
      </c>
    </row>
    <row r="132" spans="1:7" s="16" customFormat="1" ht="12" x14ac:dyDescent="0.2">
      <c r="A132" s="79" t="s">
        <v>74</v>
      </c>
      <c r="B132" s="67">
        <v>0</v>
      </c>
      <c r="C132" s="66">
        <v>4</v>
      </c>
      <c r="D132" s="98">
        <f>IFERROR(((B132/C132)-1)*100,IF(B132+C132&lt;&gt;0,100,0))</f>
        <v>-100</v>
      </c>
      <c r="E132" s="66">
        <v>6433</v>
      </c>
      <c r="F132" s="66">
        <v>4449</v>
      </c>
      <c r="G132" s="98">
        <f>IFERROR(((E132/F132)-1)*100,IF(E132+F132&lt;&gt;0,100,0))</f>
        <v>44.594290851876828</v>
      </c>
    </row>
    <row r="133" spans="1:7" s="16" customFormat="1" ht="12" x14ac:dyDescent="0.2">
      <c r="A133" s="81" t="s">
        <v>34</v>
      </c>
      <c r="B133" s="82">
        <f>SUM(B130:B132)</f>
        <v>29406</v>
      </c>
      <c r="C133" s="82">
        <f>SUM(C130:C132)</f>
        <v>93175</v>
      </c>
      <c r="D133" s="98">
        <f>IFERROR(((B133/C133)-1)*100,IF(B133+C133&lt;&gt;0,100,0))</f>
        <v>-68.440032197477862</v>
      </c>
      <c r="E133" s="82">
        <f>SUM(E130:E132)</f>
        <v>2791937</v>
      </c>
      <c r="F133" s="82">
        <f>SUM(F130:F132)</f>
        <v>2465517</v>
      </c>
      <c r="G133" s="98">
        <f>IFERROR(((E133/F133)-1)*100,IF(E133+F133&lt;&gt;0,100,0))</f>
        <v>13.239413883578987</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18505</v>
      </c>
      <c r="C136" s="66">
        <v>633</v>
      </c>
      <c r="D136" s="98">
        <f>IFERROR(((B136/C136)-1)*100,)</f>
        <v>2823.3807266982622</v>
      </c>
      <c r="E136" s="66">
        <v>251836</v>
      </c>
      <c r="F136" s="66">
        <v>78143</v>
      </c>
      <c r="G136" s="98">
        <f>IFERROR(((E136/F136)-1)*100,)</f>
        <v>222.27582764930963</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18505</v>
      </c>
      <c r="C138" s="82">
        <f>SUM(C136:C137)</f>
        <v>633</v>
      </c>
      <c r="D138" s="98">
        <f>IFERROR(((B138/C138)-1)*100,)</f>
        <v>2823.3807266982622</v>
      </c>
      <c r="E138" s="82">
        <f>SUM(E136:E137)</f>
        <v>251836</v>
      </c>
      <c r="F138" s="82">
        <f>SUM(F136:F137)</f>
        <v>78143</v>
      </c>
      <c r="G138" s="98">
        <f>IFERROR(((E138/F138)-1)*100,)</f>
        <v>222.27582764930963</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4">
        <v>0</v>
      </c>
      <c r="C141" s="66">
        <v>0</v>
      </c>
      <c r="D141" s="98">
        <f>IFERROR(((B141/C141)-1)*100,IF(B141+C141&lt;&gt;0,100,0))</f>
        <v>0</v>
      </c>
      <c r="E141" s="78">
        <v>0</v>
      </c>
      <c r="F141" s="66">
        <v>0</v>
      </c>
      <c r="G141" s="98">
        <f>IFERROR(((E141/F141)-1)*100,IF(E141+F141&lt;&gt;0,100,0))</f>
        <v>0</v>
      </c>
    </row>
    <row r="142" spans="1:7" s="32" customFormat="1" x14ac:dyDescent="0.2">
      <c r="A142" s="79" t="s">
        <v>72</v>
      </c>
      <c r="B142" s="67">
        <v>2997050.6705299998</v>
      </c>
      <c r="C142" s="66">
        <v>9656491.9037800003</v>
      </c>
      <c r="D142" s="98">
        <f>IFERROR(((B142/C142)-1)*100,IF(B142+C142&lt;&gt;0,100,0))</f>
        <v>-68.963359567910842</v>
      </c>
      <c r="E142" s="66">
        <v>272948045.76647002</v>
      </c>
      <c r="F142" s="66">
        <v>238505123.65538001</v>
      </c>
      <c r="G142" s="98">
        <f>IFERROR(((E142/F142)-1)*100,IF(E142+F142&lt;&gt;0,100,0))</f>
        <v>14.441166538986883</v>
      </c>
    </row>
    <row r="143" spans="1:7" s="32" customFormat="1" x14ac:dyDescent="0.2">
      <c r="A143" s="79" t="s">
        <v>74</v>
      </c>
      <c r="B143" s="67">
        <v>0</v>
      </c>
      <c r="C143" s="66">
        <v>18078.93</v>
      </c>
      <c r="D143" s="98">
        <f>IFERROR(((B143/C143)-1)*100,IF(B143+C143&lt;&gt;0,100,0))</f>
        <v>-100</v>
      </c>
      <c r="E143" s="66">
        <v>33315969.34</v>
      </c>
      <c r="F143" s="66">
        <v>24243735.77</v>
      </c>
      <c r="G143" s="98">
        <f>IFERROR(((E143/F143)-1)*100,IF(E143+F143&lt;&gt;0,100,0))</f>
        <v>37.420938984272723</v>
      </c>
    </row>
    <row r="144" spans="1:7" s="16" customFormat="1" ht="12" x14ac:dyDescent="0.2">
      <c r="A144" s="81" t="s">
        <v>34</v>
      </c>
      <c r="B144" s="82">
        <f>SUM(B141:B143)</f>
        <v>2997050.6705299998</v>
      </c>
      <c r="C144" s="82">
        <f>SUM(C141:C143)</f>
        <v>9674570.83378</v>
      </c>
      <c r="D144" s="98">
        <f>IFERROR(((B144/C144)-1)*100,IF(B144+C144&lt;&gt;0,100,0))</f>
        <v>-69.021357928711268</v>
      </c>
      <c r="E144" s="82">
        <f>SUM(E141:E143)</f>
        <v>306264015.10646999</v>
      </c>
      <c r="F144" s="82">
        <f>SUM(F141:F143)</f>
        <v>262748859.42538002</v>
      </c>
      <c r="G144" s="98">
        <f>IFERROR(((E144/F144)-1)*100,IF(E144+F144&lt;&gt;0,100,0))</f>
        <v>16.561501266363511</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27511.397400000002</v>
      </c>
      <c r="C147" s="66">
        <v>457.01378999999997</v>
      </c>
      <c r="D147" s="98">
        <f>IFERROR(((B147/C147)-1)*100,IF(B147+C147&lt;&gt;0,100,0))</f>
        <v>5919.8177827413047</v>
      </c>
      <c r="E147" s="66">
        <v>355396.66206</v>
      </c>
      <c r="F147" s="66">
        <v>82075.517989999993</v>
      </c>
      <c r="G147" s="98">
        <f>IFERROR(((E147/F147)-1)*100,IF(E147+F147&lt;&gt;0,100,0))</f>
        <v>333.01178081300833</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27511.397400000002</v>
      </c>
      <c r="C149" s="82">
        <f>SUM(C147:C148)</f>
        <v>457.01378999999997</v>
      </c>
      <c r="D149" s="98">
        <f>IFERROR(((B149/C149)-1)*100,IF(B149+C149&lt;&gt;0,100,0))</f>
        <v>5919.8177827413047</v>
      </c>
      <c r="E149" s="82">
        <f>SUM(E147:E148)</f>
        <v>355396.66206</v>
      </c>
      <c r="F149" s="82">
        <f>SUM(F147:F148)</f>
        <v>82075.517989999993</v>
      </c>
      <c r="G149" s="98">
        <f>IFERROR(((E149/F149)-1)*100,IF(E149+F149&lt;&gt;0,100,0))</f>
        <v>333.01178081300833</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4">
        <v>0</v>
      </c>
      <c r="C152" s="66">
        <v>0</v>
      </c>
      <c r="D152" s="98">
        <f>IFERROR(((B152/C152)-1)*100,IF(B152+C152&lt;&gt;0,100,0))</f>
        <v>0</v>
      </c>
      <c r="E152" s="78"/>
      <c r="F152" s="78"/>
      <c r="G152" s="65"/>
    </row>
    <row r="153" spans="1:7" s="16" customFormat="1" ht="12" x14ac:dyDescent="0.2">
      <c r="A153" s="79" t="s">
        <v>72</v>
      </c>
      <c r="B153" s="67">
        <v>915493</v>
      </c>
      <c r="C153" s="66">
        <v>796707</v>
      </c>
      <c r="D153" s="98">
        <f>IFERROR(((B153/C153)-1)*100,IF(B153+C153&lt;&gt;0,100,0))</f>
        <v>14.909621730447963</v>
      </c>
      <c r="E153" s="78"/>
      <c r="F153" s="78"/>
      <c r="G153" s="65"/>
    </row>
    <row r="154" spans="1:7" s="16" customFormat="1" ht="12" x14ac:dyDescent="0.2">
      <c r="A154" s="79" t="s">
        <v>74</v>
      </c>
      <c r="B154" s="67">
        <v>2397</v>
      </c>
      <c r="C154" s="66">
        <v>2079</v>
      </c>
      <c r="D154" s="98">
        <f>IFERROR(((B154/C154)-1)*100,IF(B154+C154&lt;&gt;0,100,0))</f>
        <v>15.295815295815295</v>
      </c>
      <c r="E154" s="78"/>
      <c r="F154" s="78"/>
      <c r="G154" s="65"/>
    </row>
    <row r="155" spans="1:7" s="28" customFormat="1" ht="12" x14ac:dyDescent="0.2">
      <c r="A155" s="81" t="s">
        <v>34</v>
      </c>
      <c r="B155" s="82">
        <f>SUM(B152:B154)</f>
        <v>917890</v>
      </c>
      <c r="C155" s="82">
        <f>SUM(C152:C154)</f>
        <v>798786</v>
      </c>
      <c r="D155" s="98">
        <f>IFERROR(((B155/C155)-1)*100,IF(B155+C155&lt;&gt;0,100,0))</f>
        <v>14.910626876284772</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389823</v>
      </c>
      <c r="C158" s="66">
        <v>124290</v>
      </c>
      <c r="D158" s="98">
        <f>IFERROR(((B158/C158)-1)*100,IF(B158+C158&lt;&gt;0,100,0))</f>
        <v>213.63987448708664</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389823</v>
      </c>
      <c r="C160" s="82">
        <f>SUM(C158:C159)</f>
        <v>124290</v>
      </c>
      <c r="D160" s="98">
        <f>IFERROR(((B160/C160)-1)*100,IF(B160+C160&lt;&gt;0,100,0))</f>
        <v>213.63987448708664</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11504</v>
      </c>
      <c r="C168" s="113">
        <v>10432</v>
      </c>
      <c r="D168" s="111">
        <f>IFERROR(((B168/C168)-1)*100,IF(B168+C168&lt;&gt;0,100,0))</f>
        <v>10.276073619631898</v>
      </c>
      <c r="E168" s="113">
        <v>87939</v>
      </c>
      <c r="F168" s="113">
        <v>63119</v>
      </c>
      <c r="G168" s="111">
        <f>IFERROR(((E168/F168)-1)*100,IF(E168+F168&lt;&gt;0,100,0))</f>
        <v>39.322549470048628</v>
      </c>
    </row>
    <row r="169" spans="1:7" x14ac:dyDescent="0.2">
      <c r="A169" s="101" t="s">
        <v>32</v>
      </c>
      <c r="B169" s="112">
        <v>76741</v>
      </c>
      <c r="C169" s="113">
        <v>67451</v>
      </c>
      <c r="D169" s="111">
        <f t="shared" ref="D169:D171" si="5">IFERROR(((B169/C169)-1)*100,IF(B169+C169&lt;&gt;0,100,0))</f>
        <v>13.772961112511295</v>
      </c>
      <c r="E169" s="113">
        <v>422882</v>
      </c>
      <c r="F169" s="113">
        <v>389280</v>
      </c>
      <c r="G169" s="111">
        <f>IFERROR(((E169/F169)-1)*100,IF(E169+F169&lt;&gt;0,100,0))</f>
        <v>8.6318331278257396</v>
      </c>
    </row>
    <row r="170" spans="1:7" x14ac:dyDescent="0.2">
      <c r="A170" s="101" t="s">
        <v>92</v>
      </c>
      <c r="B170" s="112">
        <v>17197244</v>
      </c>
      <c r="C170" s="113">
        <v>17224591</v>
      </c>
      <c r="D170" s="111">
        <f t="shared" si="5"/>
        <v>-0.15876719511075388</v>
      </c>
      <c r="E170" s="113">
        <v>106193382</v>
      </c>
      <c r="F170" s="113">
        <v>102147770</v>
      </c>
      <c r="G170" s="111">
        <f>IFERROR(((E170/F170)-1)*100,IF(E170+F170&lt;&gt;0,100,0))</f>
        <v>3.9605485269037288</v>
      </c>
    </row>
    <row r="171" spans="1:7" x14ac:dyDescent="0.2">
      <c r="A171" s="101" t="s">
        <v>93</v>
      </c>
      <c r="B171" s="112">
        <v>106169</v>
      </c>
      <c r="C171" s="113">
        <v>90505</v>
      </c>
      <c r="D171" s="111">
        <f t="shared" si="5"/>
        <v>17.3073310866803</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395</v>
      </c>
      <c r="C174" s="113">
        <v>402</v>
      </c>
      <c r="D174" s="111">
        <f t="shared" ref="D174:D177" si="6">IFERROR(((B174/C174)-1)*100,IF(B174+C174&lt;&gt;0,100,0))</f>
        <v>-1.7412935323383061</v>
      </c>
      <c r="E174" s="113">
        <v>3805</v>
      </c>
      <c r="F174" s="113">
        <v>8683</v>
      </c>
      <c r="G174" s="111">
        <f t="shared" ref="G174" si="7">IFERROR(((E174/F174)-1)*100,IF(E174+F174&lt;&gt;0,100,0))</f>
        <v>-56.178740066797197</v>
      </c>
    </row>
    <row r="175" spans="1:7" x14ac:dyDescent="0.2">
      <c r="A175" s="101" t="s">
        <v>32</v>
      </c>
      <c r="B175" s="112">
        <v>3859</v>
      </c>
      <c r="C175" s="113">
        <v>4136</v>
      </c>
      <c r="D175" s="111">
        <f t="shared" si="6"/>
        <v>-6.6972920696324989</v>
      </c>
      <c r="E175" s="113">
        <v>37594</v>
      </c>
      <c r="F175" s="113">
        <v>80604</v>
      </c>
      <c r="G175" s="111">
        <f t="shared" ref="G175" si="8">IFERROR(((E175/F175)-1)*100,IF(E175+F175&lt;&gt;0,100,0))</f>
        <v>-53.359634757580274</v>
      </c>
    </row>
    <row r="176" spans="1:7" x14ac:dyDescent="0.2">
      <c r="A176" s="101" t="s">
        <v>92</v>
      </c>
      <c r="B176" s="112">
        <v>17186</v>
      </c>
      <c r="C176" s="113">
        <v>54031</v>
      </c>
      <c r="D176" s="111">
        <f t="shared" si="6"/>
        <v>-68.192334030463982</v>
      </c>
      <c r="E176" s="113">
        <v>296045</v>
      </c>
      <c r="F176" s="113">
        <v>2064370</v>
      </c>
      <c r="G176" s="111">
        <f t="shared" ref="G176" si="9">IFERROR(((E176/F176)-1)*100,IF(E176+F176&lt;&gt;0,100,0))</f>
        <v>-85.659305260200441</v>
      </c>
    </row>
    <row r="177" spans="1:7" x14ac:dyDescent="0.2">
      <c r="A177" s="101" t="s">
        <v>93</v>
      </c>
      <c r="B177" s="112">
        <v>53582</v>
      </c>
      <c r="C177" s="113">
        <v>45501</v>
      </c>
      <c r="D177" s="111">
        <f t="shared" si="6"/>
        <v>17.760049229687258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2020-02-24T06:00:00+00:00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91760130-34D1-4AA9-BBCD-F0067FAD4602}"/>
</file>

<file path=customXml/itemProps2.xml><?xml version="1.0" encoding="utf-8"?>
<ds:datastoreItem xmlns:ds="http://schemas.openxmlformats.org/officeDocument/2006/customXml" ds:itemID="{4A2618C8-CF9F-4DF3-8266-62D6432F002A}"/>
</file>

<file path=customXml/itemProps3.xml><?xml version="1.0" encoding="utf-8"?>
<ds:datastoreItem xmlns:ds="http://schemas.openxmlformats.org/officeDocument/2006/customXml" ds:itemID="{7C053FCF-664C-442D-8B02-E69976795F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2020-02-24T06:10:26Z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