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71" i="1" l="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<sst xmlns="http://schemas.openxmlformats.org/spreadsheetml/2006/main" count="265" uniqueCount="100">
  <si>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</si>
  <si>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</si>
  <si>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</si>
  <si>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</si>
  <si>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</si>
  <si>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</si>
  <si>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</si>
  <si>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</si>
  <si>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</si>
  <si>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</si>
  <si>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</si>
  <si>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</si>
  <si>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</si>
  <si>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</si>
  <si>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</si>
  <si>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</si>
  <si>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</si>
  <si>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</si>
  <si>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</si>
  <si>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</si>
  <si>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</si>
  <si>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</si>
  <si>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</si>
  <si>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</si>
  <si>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</si>
  <si>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</si>
  <si>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</si>
  <si>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</si>
  <si>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</si>
  <si>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</si>
  <si>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</si>
  <si>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</si>
  <si>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</si>
  <si>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</si>
  <si>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</si>
  <si>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</si>
  <si>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</si>
  <si>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</si>
  <si>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</si>
  <si>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</si>
  <si>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</si>
  <si>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</si>
  <si>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</si>
  <si>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</si>
  <si>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</si>
  <si>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</si>
  <si>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</si>
  <si>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</si>
  <si>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</si>
  <si>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</si>
  <si>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</si>
  <si>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</si>
  <si>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</si>
  <si>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</si>
  <si>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</si>
  <si>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</si>
  <si>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</si>
  <si>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</si>
  <si>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</si>
  <si>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</si>
  <si>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</si>
  <si>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</si>
  <si>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</si>
  <si>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</si>
  <si>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</si>
  <si>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</si>
  <si>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</si>
  <si>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</si>
  <si>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</si>
  <si>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</si>
  <si>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</si>
  <si>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</si>
  <si>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</si>
  <si>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</si>
  <si>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</si>
  <si>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</si>
  <si>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</si>
  <si>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</si>
  <si>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</si>
  <si>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</si>
  <si>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</si>
  <si>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</si>
  <si>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</si>
  <si>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</si>
  <si>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</si>
  <si>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</si>
  <si>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</si>
  <si>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</si>
  <si>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</si>
  <si>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</si>
  <si>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</si>
  <si>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</si>
  <si>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</si>
  <si>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</si>
  <si>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</si>
  <si>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</si>
  <si>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</si>
  <si>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28 February 2020</t>
  </si>
  <si>
    <t>28.02.2020</t>
  </si>
  <si>
    <t>01.03.2019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</si>
</sst>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2490573</v>
      </c>
      <c r="C11" s="67">
        <v>1614996</v>
      </c>
      <c r="D11" s="98">
        <f>IFERROR(((B11/C11)-1)*100,IF(B11+C11&lt;&gt;0,100,0))</f>
        <v>54.215428397345875</v>
      </c>
      <c r="E11" s="67">
        <v>12829447</v>
      </c>
      <c r="F11" s="67">
        <v>11891555</v>
      </c>
      <c r="G11" s="98">
        <f>IFERROR(((E11/F11)-1)*100,IF(E11+F11&lt;&gt;0,100,0))</f>
        <v>7.8870425272388633</v>
      </c>
    </row>
    <row r="12" spans="1:7" s="16" customFormat="1" ht="12" x14ac:dyDescent="0.2">
      <c r="A12" s="64" t="s">
        <v>9</v>
      </c>
      <c r="B12" s="67">
        <v>2665137.4070000001</v>
      </c>
      <c r="C12" s="67">
        <v>1590191.4720000001</v>
      </c>
      <c r="D12" s="98">
        <f>IFERROR(((B12/C12)-1)*100,IF(B12+C12&lt;&gt;0,100,0))</f>
        <v>67.598522186012588</v>
      </c>
      <c r="E12" s="67">
        <v>14142591.844000001</v>
      </c>
      <c r="F12" s="67">
        <v>12825027.5</v>
      </c>
      <c r="G12" s="98">
        <f>IFERROR(((E12/F12)-1)*100,IF(E12+F12&lt;&gt;0,100,0))</f>
        <v>10.273384162334164</v>
      </c>
    </row>
    <row r="13" spans="1:7" s="16" customFormat="1" ht="12" x14ac:dyDescent="0.2">
      <c r="A13" s="64" t="s">
        <v>10</v>
      </c>
      <c r="B13" s="67">
        <v>152456564.40121999</v>
      </c>
      <c r="C13" s="67">
        <v>111469693.10517099</v>
      </c>
      <c r="D13" s="98">
        <f>IFERROR(((B13/C13)-1)*100,IF(B13+C13&lt;&gt;0,100,0))</f>
        <v>36.769520175657178</v>
      </c>
      <c r="E13" s="67">
        <v>809977471.06956506</v>
      </c>
      <c r="F13" s="67">
        <v>775445632.90624106</v>
      </c>
      <c r="G13" s="98">
        <f>IFERROR(((E13/F13)-1)*100,IF(E13+F13&lt;&gt;0,100,0))</f>
        <v>4.4531604406493841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722</v>
      </c>
      <c r="C16" s="67">
        <v>969</v>
      </c>
      <c r="D16" s="98">
        <f>IFERROR(((B16/C16)-1)*100,IF(B16+C16&lt;&gt;0,100,0))</f>
        <v>-25.490196078431371</v>
      </c>
      <c r="E16" s="67">
        <v>4073</v>
      </c>
      <c r="F16" s="67">
        <v>6983</v>
      </c>
      <c r="G16" s="98">
        <f>IFERROR(((E16/F16)-1)*100,IF(E16+F16&lt;&gt;0,100,0))</f>
        <v>-41.672633538593729</v>
      </c>
    </row>
    <row r="17" spans="1:7" s="16" customFormat="1" ht="12" x14ac:dyDescent="0.2">
      <c r="A17" s="64" t="s">
        <v>9</v>
      </c>
      <c r="B17" s="67">
        <v>302546.49300000002</v>
      </c>
      <c r="C17" s="67">
        <v>137815.66</v>
      </c>
      <c r="D17" s="98">
        <f>IFERROR(((B17/C17)-1)*100,IF(B17+C17&lt;&gt;0,100,0))</f>
        <v>119.52983644964586</v>
      </c>
      <c r="E17" s="67">
        <v>1679546.912</v>
      </c>
      <c r="F17" s="67">
        <v>1154695.9169999999</v>
      </c>
      <c r="G17" s="98">
        <f>IFERROR(((E17/F17)-1)*100,IF(E17+F17&lt;&gt;0,100,0))</f>
        <v>45.453611403044405</v>
      </c>
    </row>
    <row r="18" spans="1:7" s="16" customFormat="1" ht="12" x14ac:dyDescent="0.2">
      <c r="A18" s="64" t="s">
        <v>10</v>
      </c>
      <c r="B18" s="67">
        <v>10395157.948500499</v>
      </c>
      <c r="C18" s="67">
        <v>11703830.705951</v>
      </c>
      <c r="D18" s="98">
        <f>IFERROR(((B18/C18)-1)*100,IF(B18+C18&lt;&gt;0,100,0))</f>
        <v>-11.181576274724181</v>
      </c>
      <c r="E18" s="67">
        <v>68735743.777080595</v>
      </c>
      <c r="F18" s="67">
        <v>46948816.774106599</v>
      </c>
      <c r="G18" s="98">
        <f>IFERROR(((E18/F18)-1)*100,IF(E18+F18&lt;&gt;0,100,0))</f>
        <v>46.405699866306335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20934447.268029999</v>
      </c>
      <c r="C24" s="66">
        <v>20053652.636969998</v>
      </c>
      <c r="D24" s="65">
        <f>B24-C24</f>
        <v>880794.63106000051</v>
      </c>
      <c r="E24" s="67">
        <v>134842151.5438</v>
      </c>
      <c r="F24" s="67">
        <v>152136056.86234</v>
      </c>
      <c r="G24" s="65">
        <f>E24-F24</f>
        <v>-17293905.318540007</v>
      </c>
    </row>
    <row r="25" spans="1:7" s="16" customFormat="1" ht="12" x14ac:dyDescent="0.2">
      <c r="A25" s="68" t="s">
        <v>15</v>
      </c>
      <c r="B25" s="66">
        <v>26654087.694839999</v>
      </c>
      <c r="C25" s="66">
        <v>26319071.26086</v>
      </c>
      <c r="D25" s="65">
        <f>B25-C25</f>
        <v>335016.43397999927</v>
      </c>
      <c r="E25" s="67">
        <v>146070079.44326001</v>
      </c>
      <c r="F25" s="67">
        <v>167687491.85683</v>
      </c>
      <c r="G25" s="65">
        <f>E25-F25</f>
        <v>-21617412.413569987</v>
      </c>
    </row>
    <row r="26" spans="1:7" s="28" customFormat="1" ht="12" x14ac:dyDescent="0.2">
      <c r="A26" s="69" t="s">
        <v>16</v>
      </c>
      <c r="B26" s="70">
        <f>B24-B25</f>
        <v>-5719640.4268100001</v>
      </c>
      <c r="C26" s="70">
        <f>C24-C25</f>
        <v>-6265418.6238900013</v>
      </c>
      <c r="D26" s="70"/>
      <c r="E26" s="70">
        <f>E24-E25</f>
        <v>-11227927.899460018</v>
      </c>
      <c r="F26" s="70">
        <f>F24-F25</f>
        <v>-15551434.994489998</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51038.175345770003</v>
      </c>
      <c r="C33" s="126">
        <v>56203.108770270002</v>
      </c>
      <c r="D33" s="98">
        <f t="shared" ref="D33:D42" si="0">IFERROR(((B33/C33)-1)*100,IF(B33+C33&lt;&gt;0,100,0))</f>
        <v>-9.1897646544991769</v>
      </c>
      <c r="E33" s="64"/>
      <c r="F33" s="126">
        <v>57336.21</v>
      </c>
      <c r="G33" s="126">
        <v>50875.08</v>
      </c>
    </row>
    <row r="34" spans="1:7" s="16" customFormat="1" ht="12" x14ac:dyDescent="0.2">
      <c r="A34" s="64" t="s">
        <v>23</v>
      </c>
      <c r="B34" s="126">
        <v>65211.921022740004</v>
      </c>
      <c r="C34" s="126">
        <v>72989.009022119993</v>
      </c>
      <c r="D34" s="98">
        <f t="shared" si="0"/>
        <v>-10.655149458219215</v>
      </c>
      <c r="E34" s="64"/>
      <c r="F34" s="126">
        <v>75065.3</v>
      </c>
      <c r="G34" s="126">
        <v>65186.64</v>
      </c>
    </row>
    <row r="35" spans="1:7" s="16" customFormat="1" ht="12" x14ac:dyDescent="0.2">
      <c r="A35" s="64" t="s">
        <v>24</v>
      </c>
      <c r="B35" s="126">
        <v>39424.800410709999</v>
      </c>
      <c r="C35" s="126">
        <v>49339.654343679998</v>
      </c>
      <c r="D35" s="98">
        <f t="shared" si="0"/>
        <v>-20.095102134091082</v>
      </c>
      <c r="E35" s="64"/>
      <c r="F35" s="126">
        <v>43483.66</v>
      </c>
      <c r="G35" s="126">
        <v>39424.800000000003</v>
      </c>
    </row>
    <row r="36" spans="1:7" s="16" customFormat="1" ht="12" x14ac:dyDescent="0.2">
      <c r="A36" s="64" t="s">
        <v>25</v>
      </c>
      <c r="B36" s="126">
        <v>45851.758379970001</v>
      </c>
      <c r="C36" s="126">
        <v>49841.270943590003</v>
      </c>
      <c r="D36" s="98">
        <f t="shared" si="0"/>
        <v>-8.0044358582575192</v>
      </c>
      <c r="E36" s="64"/>
      <c r="F36" s="126">
        <v>51587.64</v>
      </c>
      <c r="G36" s="126">
        <v>45615.99</v>
      </c>
    </row>
    <row r="37" spans="1:7" s="16" customFormat="1" ht="12" x14ac:dyDescent="0.2">
      <c r="A37" s="64" t="s">
        <v>79</v>
      </c>
      <c r="B37" s="126">
        <v>41998.112180869997</v>
      </c>
      <c r="C37" s="126">
        <v>45752.370898859997</v>
      </c>
      <c r="D37" s="98">
        <f t="shared" si="0"/>
        <v>-8.2056047462308541</v>
      </c>
      <c r="E37" s="64"/>
      <c r="F37" s="126">
        <v>49912.71</v>
      </c>
      <c r="G37" s="126">
        <v>41998.11</v>
      </c>
    </row>
    <row r="38" spans="1:7" s="16" customFormat="1" ht="12" x14ac:dyDescent="0.2">
      <c r="A38" s="64" t="s">
        <v>26</v>
      </c>
      <c r="B38" s="126">
        <v>66129.950130169993</v>
      </c>
      <c r="C38" s="126">
        <v>67284.716592629993</v>
      </c>
      <c r="D38" s="98">
        <f t="shared" si="0"/>
        <v>-1.7162388740543322</v>
      </c>
      <c r="E38" s="64"/>
      <c r="F38" s="126">
        <v>72688.83</v>
      </c>
      <c r="G38" s="126">
        <v>65542.95</v>
      </c>
    </row>
    <row r="39" spans="1:7" s="16" customFormat="1" ht="12" x14ac:dyDescent="0.2">
      <c r="A39" s="64" t="s">
        <v>27</v>
      </c>
      <c r="B39" s="126">
        <v>13551.820103739999</v>
      </c>
      <c r="C39" s="126">
        <v>17055.959842730001</v>
      </c>
      <c r="D39" s="98">
        <f t="shared" si="0"/>
        <v>-20.544957723288849</v>
      </c>
      <c r="E39" s="64"/>
      <c r="F39" s="126">
        <v>14756.27</v>
      </c>
      <c r="G39" s="126">
        <v>13302.45</v>
      </c>
    </row>
    <row r="40" spans="1:7" s="16" customFormat="1" ht="12" x14ac:dyDescent="0.2">
      <c r="A40" s="64" t="s">
        <v>28</v>
      </c>
      <c r="B40" s="126">
        <v>68641.879650820003</v>
      </c>
      <c r="C40" s="126">
        <v>73559.232386710006</v>
      </c>
      <c r="D40" s="98">
        <f t="shared" si="0"/>
        <v>-6.6848885943220138</v>
      </c>
      <c r="E40" s="64"/>
      <c r="F40" s="126">
        <v>75188.009999999995</v>
      </c>
      <c r="G40" s="126">
        <v>67877.67</v>
      </c>
    </row>
    <row r="41" spans="1:7" s="16" customFormat="1" ht="12" x14ac:dyDescent="0.2">
      <c r="A41" s="64" t="s">
        <v>29</v>
      </c>
      <c r="B41" s="126">
        <v>2833.2530883600002</v>
      </c>
      <c r="C41" s="126">
        <v>1614.0596506700001</v>
      </c>
      <c r="D41" s="98">
        <f t="shared" si="0"/>
        <v>75.535835195676299</v>
      </c>
      <c r="E41" s="64"/>
      <c r="F41" s="126">
        <v>3681.69</v>
      </c>
      <c r="G41" s="126">
        <v>2806.79</v>
      </c>
    </row>
    <row r="42" spans="1:7" s="16" customFormat="1" ht="12" x14ac:dyDescent="0.2">
      <c r="A42" s="64" t="s">
        <v>78</v>
      </c>
      <c r="B42" s="126">
        <v>848.96941048999997</v>
      </c>
      <c r="C42" s="126">
        <v>905.71463118999998</v>
      </c>
      <c r="D42" s="98">
        <f t="shared" si="0"/>
        <v>-6.2652427978825536</v>
      </c>
      <c r="E42" s="64"/>
      <c r="F42" s="126">
        <v>883.62</v>
      </c>
      <c r="G42" s="126">
        <v>848.29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15775.8885774971</v>
      </c>
      <c r="D48" s="72"/>
      <c r="E48" s="127">
        <v>15878.361026451999</v>
      </c>
      <c r="F48" s="72"/>
      <c r="G48" s="98">
        <f>IFERROR(((C48/E48)-1)*100,IF(C48+E48&lt;&gt;0,100,0))</f>
        <v>-0.64535910717855582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5509</v>
      </c>
      <c r="D54" s="75"/>
      <c r="E54" s="128">
        <v>1091461</v>
      </c>
      <c r="F54" s="128">
        <v>112803053.7</v>
      </c>
      <c r="G54" s="128">
        <v>8687760</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7496</v>
      </c>
      <c r="C68" s="66">
        <v>6233</v>
      </c>
      <c r="D68" s="98">
        <f>IFERROR(((B68/C68)-1)*100,IF(B68+C68&lt;&gt;0,100,0))</f>
        <v>20.263115674635014</v>
      </c>
      <c r="E68" s="66">
        <v>48360</v>
      </c>
      <c r="F68" s="66">
        <v>45640</v>
      </c>
      <c r="G68" s="98">
        <f>IFERROR(((E68/F68)-1)*100,IF(E68+F68&lt;&gt;0,100,0))</f>
        <v>5.9596844872918497</v>
      </c>
    </row>
    <row r="69" spans="1:7" s="16" customFormat="1" ht="12" x14ac:dyDescent="0.2">
      <c r="A69" s="79" t="s">
        <v>54</v>
      </c>
      <c r="B69" s="67">
        <v>371667035.162</v>
      </c>
      <c r="C69" s="66">
        <v>184871466.29300001</v>
      </c>
      <c r="D69" s="98">
        <f>IFERROR(((B69/C69)-1)*100,IF(B69+C69&lt;&gt;0,100,0))</f>
        <v>101.04077855527498</v>
      </c>
      <c r="E69" s="66">
        <v>1958570608.1570001</v>
      </c>
      <c r="F69" s="66">
        <v>1510416968.0680001</v>
      </c>
      <c r="G69" s="98">
        <f>IFERROR(((E69/F69)-1)*100,IF(E69+F69&lt;&gt;0,100,0))</f>
        <v>29.670855767877178</v>
      </c>
    </row>
    <row r="70" spans="1:7" s="62" customFormat="1" ht="12" x14ac:dyDescent="0.2">
      <c r="A70" s="79" t="s">
        <v>55</v>
      </c>
      <c r="B70" s="67">
        <v>375021238.29465002</v>
      </c>
      <c r="C70" s="66">
        <v>182384328.80421001</v>
      </c>
      <c r="D70" s="98">
        <f>IFERROR(((B70/C70)-1)*100,IF(B70+C70&lt;&gt;0,100,0))</f>
        <v>105.62141536690697</v>
      </c>
      <c r="E70" s="66">
        <v>1955610526.7121899</v>
      </c>
      <c r="F70" s="66">
        <v>1523941484.3209</v>
      </c>
      <c r="G70" s="98">
        <f>IFERROR(((E70/F70)-1)*100,IF(E70+F70&lt;&gt;0,100,0))</f>
        <v>28.325827916132273</v>
      </c>
    </row>
    <row r="71" spans="1:7" s="16" customFormat="1" ht="12" x14ac:dyDescent="0.2">
      <c r="A71" s="79" t="s">
        <v>94</v>
      </c>
      <c r="B71" s="98">
        <f>IFERROR(B69/B68/1000,)</f>
        <v>49.58204844743863</v>
      </c>
      <c r="C71" s="98">
        <f>IFERROR(C69/C68/1000,)</f>
        <v>29.660110106369327</v>
      </c>
      <c r="D71" s="98">
        <f>IFERROR(((B71/C71)-1)*100,IF(B71+C71&lt;&gt;0,100,0))</f>
        <v>67.16744566902733</v>
      </c>
      <c r="E71" s="98">
        <f>IFERROR(E69/E68/1000,)</f>
        <v>40.499805793155502</v>
      </c>
      <c r="F71" s="98">
        <f>IFERROR(F69/F68/1000,)</f>
        <v>33.094149168886943</v>
      </c>
      <c r="G71" s="98">
        <f>IFERROR(((E71/F71)-1)*100,IF(E71+F71&lt;&gt;0,100,0))</f>
        <v>22.377540472413472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3541</v>
      </c>
      <c r="C74" s="66">
        <v>3283</v>
      </c>
      <c r="D74" s="98">
        <f>IFERROR(((B74/C74)-1)*100,IF(B74+C74&lt;&gt;0,100,0))</f>
        <v>7.8586658544014698</v>
      </c>
      <c r="E74" s="66">
        <v>30703</v>
      </c>
      <c r="F74" s="66">
        <v>29964</v>
      </c>
      <c r="G74" s="98">
        <f>IFERROR(((E74/F74)-1)*100,IF(E74+F74&lt;&gt;0,100,0))</f>
        <v>2.466292884795096</v>
      </c>
    </row>
    <row r="75" spans="1:7" s="16" customFormat="1" ht="12" x14ac:dyDescent="0.2">
      <c r="A75" s="79" t="s">
        <v>54</v>
      </c>
      <c r="B75" s="67">
        <v>538401234.60000002</v>
      </c>
      <c r="C75" s="66">
        <v>503664946.72399998</v>
      </c>
      <c r="D75" s="98">
        <f>IFERROR(((B75/C75)-1)*100,IF(B75+C75&lt;&gt;0,100,0))</f>
        <v>6.8967054590429955</v>
      </c>
      <c r="E75" s="66">
        <v>4366793099.9049997</v>
      </c>
      <c r="F75" s="66">
        <v>4094634910.572</v>
      </c>
      <c r="G75" s="98">
        <f>IFERROR(((E75/F75)-1)*100,IF(E75+F75&lt;&gt;0,100,0))</f>
        <v>6.6467022158754663</v>
      </c>
    </row>
    <row r="76" spans="1:7" s="16" customFormat="1" ht="12" x14ac:dyDescent="0.2">
      <c r="A76" s="79" t="s">
        <v>55</v>
      </c>
      <c r="B76" s="67">
        <v>557060955.80962002</v>
      </c>
      <c r="C76" s="66">
        <v>482140889.46454</v>
      </c>
      <c r="D76" s="98">
        <f>IFERROR(((B76/C76)-1)*100,IF(B76+C76&lt;&gt;0,100,0))</f>
        <v>15.539040139965188</v>
      </c>
      <c r="E76" s="66">
        <v>4472748939.6598797</v>
      </c>
      <c r="F76" s="66">
        <v>3917983846.6322799</v>
      </c>
      <c r="G76" s="98">
        <f>IFERROR(((E76/F76)-1)*100,IF(E76+F76&lt;&gt;0,100,0))</f>
        <v>14.159453299034164</v>
      </c>
    </row>
    <row r="77" spans="1:7" s="16" customFormat="1" ht="12" x14ac:dyDescent="0.2">
      <c r="A77" s="79" t="s">
        <v>94</v>
      </c>
      <c r="B77" s="98">
        <f>IFERROR(B75/B74/1000,)</f>
        <v>152.0477928833663</v>
      </c>
      <c r="C77" s="98">
        <f>IFERROR(C75/C74/1000,)</f>
        <v>153.41606662321047</v>
      </c>
      <c r="D77" s="98">
        <f>IFERROR(((B77/C77)-1)*100,IF(B77+C77&lt;&gt;0,100,0))</f>
        <v>-0.89187121659470847</v>
      </c>
      <c r="E77" s="98">
        <f>IFERROR(E75/E74/1000,)</f>
        <v>142.22691919046997</v>
      </c>
      <c r="F77" s="98">
        <f>IFERROR(F75/F74/1000,)</f>
        <v>136.65181252743292</v>
      </c>
      <c r="G77" s="98">
        <f>IFERROR(((E77/F77)-1)*100,IF(E77+F77&lt;&gt;0,100,0))</f>
        <v>4.0797897663580773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139</v>
      </c>
      <c r="C80" s="66">
        <v>181</v>
      </c>
      <c r="D80" s="98">
        <f>IFERROR(((B80/C80)-1)*100,IF(B80+C80&lt;&gt;0,100,0))</f>
        <v>-23.204419889502759</v>
      </c>
      <c r="E80" s="66">
        <v>1548</v>
      </c>
      <c r="F80" s="66">
        <v>1634</v>
      </c>
      <c r="G80" s="98">
        <f>IFERROR(((E80/F80)-1)*100,IF(E80+F80&lt;&gt;0,100,0))</f>
        <v>-5.2631578947368478</v>
      </c>
    </row>
    <row r="81" spans="1:7" s="16" customFormat="1" ht="12" x14ac:dyDescent="0.2">
      <c r="A81" s="79" t="s">
        <v>54</v>
      </c>
      <c r="B81" s="67">
        <v>14199658.1</v>
      </c>
      <c r="C81" s="66">
        <v>12806078.277000001</v>
      </c>
      <c r="D81" s="98">
        <f>IFERROR(((B81/C81)-1)*100,IF(B81+C81&lt;&gt;0,100,0))</f>
        <v>10.88217479900071</v>
      </c>
      <c r="E81" s="66">
        <v>130370631.59100001</v>
      </c>
      <c r="F81" s="66">
        <v>111946696.40000001</v>
      </c>
      <c r="G81" s="98">
        <f>IFERROR(((E81/F81)-1)*100,IF(E81+F81&lt;&gt;0,100,0))</f>
        <v>16.457774801293734</v>
      </c>
    </row>
    <row r="82" spans="1:7" s="16" customFormat="1" ht="12" x14ac:dyDescent="0.2">
      <c r="A82" s="79" t="s">
        <v>55</v>
      </c>
      <c r="B82" s="67">
        <v>927320.54087988299</v>
      </c>
      <c r="C82" s="66">
        <v>4599873.9150701901</v>
      </c>
      <c r="D82" s="98">
        <f>IFERROR(((B82/C82)-1)*100,IF(B82+C82&lt;&gt;0,100,0))</f>
        <v>-79.840305234415695</v>
      </c>
      <c r="E82" s="66">
        <v>36451559.023709998</v>
      </c>
      <c r="F82" s="66">
        <v>43494209.085363299</v>
      </c>
      <c r="G82" s="98">
        <f>IFERROR(((E82/F82)-1)*100,IF(E82+F82&lt;&gt;0,100,0))</f>
        <v>-16.192155713950662</v>
      </c>
    </row>
    <row r="83" spans="1:7" s="32" customFormat="1" x14ac:dyDescent="0.2">
      <c r="A83" s="79" t="s">
        <v>94</v>
      </c>
      <c r="B83" s="98">
        <f>IFERROR(B81/B80/1000,)</f>
        <v>102.15581366906476</v>
      </c>
      <c r="C83" s="98">
        <f>IFERROR(C81/C80/1000,)</f>
        <v>70.75181368508288</v>
      </c>
      <c r="D83" s="98">
        <f>IFERROR(((B83/C83)-1)*100,IF(B83+C83&lt;&gt;0,100,0))</f>
        <v>44.386141285029709</v>
      </c>
      <c r="E83" s="98">
        <f>IFERROR(E81/E80/1000,)</f>
        <v>84.218754257751939</v>
      </c>
      <c r="F83" s="98">
        <f>IFERROR(F81/F80/1000,)</f>
        <v>68.510830110159119</v>
      </c>
      <c r="G83" s="98">
        <f>IFERROR(((E83/F83)-1)*100,IF(E83+F83&lt;&gt;0,100,0))</f>
        <v>22.927651179143393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11176</v>
      </c>
      <c r="C86" s="64">
        <f>C68+C74+C80</f>
        <v>9697</v>
      </c>
      <c r="D86" s="98">
        <f>IFERROR(((B86/C86)-1)*100,IF(B86+C86&lt;&gt;0,100,0))</f>
        <v>15.252139837063016</v>
      </c>
      <c r="E86" s="64">
        <f>E68+E74+E80</f>
        <v>80611</v>
      </c>
      <c r="F86" s="64">
        <f>F68+F74+F80</f>
        <v>77238</v>
      </c>
      <c r="G86" s="98">
        <f>IFERROR(((E86/F86)-1)*100,IF(E86+F86&lt;&gt;0,100,0))</f>
        <v>4.3670214143297414</v>
      </c>
    </row>
    <row r="87" spans="1:7" s="62" customFormat="1" ht="12" x14ac:dyDescent="0.2">
      <c r="A87" s="79" t="s">
        <v>54</v>
      </c>
      <c r="B87" s="64">
        <f t="shared" ref="B87:C87" si="1">B69+B75+B81</f>
        <v>924267927.86200011</v>
      </c>
      <c r="C87" s="64">
        <f t="shared" si="1"/>
        <v>701342491.29399991</v>
      </c>
      <c r="D87" s="98">
        <f>IFERROR(((B87/C87)-1)*100,IF(B87+C87&lt;&gt;0,100,0))</f>
        <v>31.785531225506602</v>
      </c>
      <c r="E87" s="64">
        <f t="shared" ref="E87:F87" si="2">E69+E75+E81</f>
        <v>6455734339.6529999</v>
      </c>
      <c r="F87" s="64">
        <f t="shared" si="2"/>
        <v>5716998575.04</v>
      </c>
      <c r="G87" s="98">
        <f>IFERROR(((E87/F87)-1)*100,IF(E87+F87&lt;&gt;0,100,0))</f>
        <v>12.921741275890231</v>
      </c>
    </row>
    <row r="88" spans="1:7" s="62" customFormat="1" ht="12" x14ac:dyDescent="0.2">
      <c r="A88" s="79" t="s">
        <v>55</v>
      </c>
      <c r="B88" s="64">
        <f t="shared" ref="B88:C88" si="3">B70+B76+B82</f>
        <v>933009514.64514983</v>
      </c>
      <c r="C88" s="64">
        <f t="shared" si="3"/>
        <v>669125092.18382013</v>
      </c>
      <c r="D88" s="98">
        <f>IFERROR(((B88/C88)-1)*100,IF(B88+C88&lt;&gt;0,100,0))</f>
        <v>39.43723311886145</v>
      </c>
      <c r="E88" s="64">
        <f t="shared" ref="E88:F88" si="4">E70+E76+E82</f>
        <v>6464811025.3957796</v>
      </c>
      <c r="F88" s="64">
        <f t="shared" si="4"/>
        <v>5485419540.0385437</v>
      </c>
      <c r="G88" s="98">
        <f>IFERROR(((E88/F88)-1)*100,IF(E88+F88&lt;&gt;0,100,0))</f>
        <v>17.85444993238119</v>
      </c>
    </row>
    <row r="89" spans="1:7" s="63" customFormat="1" x14ac:dyDescent="0.2">
      <c r="A89" s="79" t="s">
        <v>95</v>
      </c>
      <c r="B89" s="98">
        <f>IFERROR((B75/B87)*100,IF(B75+B87&lt;&gt;0,100,0))</f>
        <v>58.251640933318981</v>
      </c>
      <c r="C89" s="98">
        <f>IFERROR((C75/C87)*100,IF(C75+C87&lt;&gt;0,100,0))</f>
        <v>71.814406367240295</v>
      </c>
      <c r="D89" s="98">
        <f>IFERROR(((B89/C89)-1)*100,IF(B89+C89&lt;&gt;0,100,0))</f>
        <v>-18.885856083756845</v>
      </c>
      <c r="E89" s="98">
        <f>IFERROR((E75/E87)*100,IF(E75+E87&lt;&gt;0,100,0))</f>
        <v>67.642081754865359</v>
      </c>
      <c r="F89" s="98">
        <f>IFERROR((F75/F87)*100,IF(F75+F87&lt;&gt;0,100,0))</f>
        <v>71.622108293832326</v>
      </c>
      <c r="G89" s="98">
        <f>IFERROR(((E89/F89)-1)*100,IF(E89+F89&lt;&gt;0,100,0))</f>
        <v>-5.5569804265447775</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53645217.185000002</v>
      </c>
      <c r="C95" s="129">
        <v>26941493.537</v>
      </c>
      <c r="D95" s="65">
        <f>B95-C95</f>
        <v>26703723.648000002</v>
      </c>
      <c r="E95" s="129">
        <v>267242135.63999999</v>
      </c>
      <c r="F95" s="129">
        <v>228243286.167</v>
      </c>
      <c r="G95" s="80">
        <f>E95-F95</f>
        <v>38998849.47299999</v>
      </c>
    </row>
    <row r="96" spans="1:7" s="16" customFormat="1" ht="13.5" x14ac:dyDescent="0.2">
      <c r="A96" s="79" t="s">
        <v>88</v>
      </c>
      <c r="B96" s="66">
        <v>62681108.333999999</v>
      </c>
      <c r="C96" s="129">
        <v>23608023.000999998</v>
      </c>
      <c r="D96" s="65">
        <f>B96-C96</f>
        <v>39073085.333000004</v>
      </c>
      <c r="E96" s="129">
        <v>265873814.37099999</v>
      </c>
      <c r="F96" s="129">
        <v>212489490.611</v>
      </c>
      <c r="G96" s="80">
        <f>E96-F96</f>
        <v>53384323.75999999</v>
      </c>
    </row>
    <row r="97" spans="1:7" s="28" customFormat="1" ht="12" x14ac:dyDescent="0.2">
      <c r="A97" s="81" t="s">
        <v>16</v>
      </c>
      <c r="B97" s="65">
        <f>B95-B96</f>
        <v>-9035891.1489999965</v>
      </c>
      <c r="C97" s="65">
        <f>C95-C96</f>
        <v>3333470.5360000022</v>
      </c>
      <c r="D97" s="82"/>
      <c r="E97" s="65">
        <f>E95-E96</f>
        <v>1368321.2689999938</v>
      </c>
      <c r="F97" s="82">
        <f>F95-F96</f>
        <v>15753795.555999994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706.302707643791</v>
      </c>
      <c r="C104" s="131">
        <v>646.54581159933002</v>
      </c>
      <c r="D104" s="98">
        <f>IFERROR(((B104/C104)-1)*100,IF(B104+C104&lt;&gt;0,100,0))</f>
        <v>9.2424844415344829</v>
      </c>
      <c r="E104" s="84"/>
      <c r="F104" s="130">
        <v>722.23192897326305</v>
      </c>
      <c r="G104" s="130">
        <v>706.302707643791</v>
      </c>
    </row>
    <row r="105" spans="1:7" s="16" customFormat="1" ht="12" x14ac:dyDescent="0.2">
      <c r="A105" s="79" t="s">
        <v>50</v>
      </c>
      <c r="B105" s="130">
        <v>698.27804978033396</v>
      </c>
      <c r="C105" s="131">
        <v>640.01197765886798</v>
      </c>
      <c r="D105" s="98">
        <f>IFERROR(((B105/C105)-1)*100,IF(B105+C105&lt;&gt;0,100,0))</f>
        <v>9.1039033885897513</v>
      </c>
      <c r="E105" s="84"/>
      <c r="F105" s="130">
        <v>714.10884894996195</v>
      </c>
      <c r="G105" s="130">
        <v>698.27804978033396</v>
      </c>
    </row>
    <row r="106" spans="1:7" s="16" customFormat="1" ht="12" x14ac:dyDescent="0.2">
      <c r="A106" s="79" t="s">
        <v>51</v>
      </c>
      <c r="B106" s="130">
        <v>738.22443002979105</v>
      </c>
      <c r="C106" s="131">
        <v>671.87693780797395</v>
      </c>
      <c r="D106" s="98">
        <f>IFERROR(((B106/C106)-1)*100,IF(B106+C106&lt;&gt;0,100,0))</f>
        <v>9.8749471053848801</v>
      </c>
      <c r="E106" s="84"/>
      <c r="F106" s="130">
        <v>754.40053521498305</v>
      </c>
      <c r="G106" s="130">
        <v>738.22443002979105</v>
      </c>
    </row>
    <row r="107" spans="1:7" s="28" customFormat="1" ht="12" x14ac:dyDescent="0.2">
      <c r="A107" s="81" t="s">
        <v>52</v>
      </c>
      <c r="B107" s="85"/>
      <c r="C107" s="84"/>
      <c r="D107" s="86"/>
      <c r="E107" s="84"/>
      <c r="F107" s="71"/>
      <c r="G107" s="71"/>
    </row>
    <row r="108" spans="1:7" s="16" customFormat="1" ht="12" x14ac:dyDescent="0.2">
      <c r="A108" s="79" t="s">
        <v>56</v>
      </c>
      <c r="B108" s="130">
        <v>538.17974190853795</v>
      </c>
      <c r="C108" s="131">
        <v>497.17432500946398</v>
      </c>
      <c r="D108" s="98">
        <f>IFERROR(((B108/C108)-1)*100,IF(B108+C108&lt;&gt;0,100,0))</f>
        <v>8.2476939850611544</v>
      </c>
      <c r="E108" s="84"/>
      <c r="F108" s="130">
        <v>540.92753998310695</v>
      </c>
      <c r="G108" s="130">
        <v>537.74600020984803</v>
      </c>
    </row>
    <row r="109" spans="1:7" s="16" customFormat="1" ht="12" x14ac:dyDescent="0.2">
      <c r="A109" s="79" t="s">
        <v>57</v>
      </c>
      <c r="B109" s="130">
        <v>691.674723559737</v>
      </c>
      <c r="C109" s="131">
        <v>620.82107307768297</v>
      </c>
      <c r="D109" s="98">
        <f>IFERROR(((B109/C109)-1)*100,IF(B109+C109&lt;&gt;0,100,0))</f>
        <v>11.412893916567835</v>
      </c>
      <c r="E109" s="84"/>
      <c r="F109" s="130">
        <v>702.63598770000203</v>
      </c>
      <c r="G109" s="130">
        <v>691.674723559737</v>
      </c>
    </row>
    <row r="110" spans="1:7" s="16" customFormat="1" ht="12" x14ac:dyDescent="0.2">
      <c r="A110" s="79" t="s">
        <v>59</v>
      </c>
      <c r="B110" s="130">
        <v>793.61797110352097</v>
      </c>
      <c r="C110" s="131">
        <v>715.20462500244105</v>
      </c>
      <c r="D110" s="98">
        <f>IFERROR(((B110/C110)-1)*100,IF(B110+C110&lt;&gt;0,100,0))</f>
        <v>10.963763846019914</v>
      </c>
      <c r="E110" s="84"/>
      <c r="F110" s="130">
        <v>813.49698169793601</v>
      </c>
      <c r="G110" s="130">
        <v>793.61797110352097</v>
      </c>
    </row>
    <row r="111" spans="1:7" s="16" customFormat="1" ht="12" x14ac:dyDescent="0.2">
      <c r="A111" s="79" t="s">
        <v>58</v>
      </c>
      <c r="B111" s="130">
        <v>756.15222739116496</v>
      </c>
      <c r="C111" s="131">
        <v>702.52482624607501</v>
      </c>
      <c r="D111" s="98">
        <f>IFERROR(((B111/C111)-1)*100,IF(B111+C111&lt;&gt;0,100,0))</f>
        <v>7.6335239896996532</v>
      </c>
      <c r="E111" s="84"/>
      <c r="F111" s="130">
        <v>776.34513381399199</v>
      </c>
      <c r="G111" s="130">
        <v>756.15222739116496</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118</v>
      </c>
      <c r="C120" s="66">
        <v>191</v>
      </c>
      <c r="D120" s="98">
        <f>IFERROR(((B120/C120)-1)*100,IF(B120+C120&lt;&gt;0,100,0))</f>
        <v>-38.219895287958117</v>
      </c>
      <c r="E120" s="66">
        <v>2717</v>
      </c>
      <c r="F120" s="66">
        <v>2457</v>
      </c>
      <c r="G120" s="98">
        <f>IFERROR(((E120/F120)-1)*100,IF(E120+F120&lt;&gt;0,100,0))</f>
        <v>10.582010582010582</v>
      </c>
    </row>
    <row r="121" spans="1:7" s="16" customFormat="1" ht="12" x14ac:dyDescent="0.2">
      <c r="A121" s="79" t="s">
        <v>74</v>
      </c>
      <c r="B121" s="67">
        <v>5</v>
      </c>
      <c r="C121" s="66">
        <v>3</v>
      </c>
      <c r="D121" s="98">
        <f>IFERROR(((B121/C121)-1)*100,IF(B121+C121&lt;&gt;0,100,0))</f>
        <v>66.666666666666671</v>
      </c>
      <c r="E121" s="66">
        <v>83</v>
      </c>
      <c r="F121" s="66">
        <v>80</v>
      </c>
      <c r="G121" s="98">
        <f>IFERROR(((E121/F121)-1)*100,IF(E121+F121&lt;&gt;0,100,0))</f>
        <v>3.7500000000000089</v>
      </c>
    </row>
    <row r="122" spans="1:7" s="28" customFormat="1" ht="12" x14ac:dyDescent="0.2">
      <c r="A122" s="81" t="s">
        <v>34</v>
      </c>
      <c r="B122" s="82">
        <f>SUM(B119:B121)</f>
        <v>123</v>
      </c>
      <c r="C122" s="82">
        <f>SUM(C119:C121)</f>
        <v>194</v>
      </c>
      <c r="D122" s="98">
        <f>IFERROR(((B122/C122)-1)*100,IF(B122+C122&lt;&gt;0,100,0))</f>
        <v>-36.597938144329902</v>
      </c>
      <c r="E122" s="82">
        <f>SUM(E119:E121)</f>
        <v>2800</v>
      </c>
      <c r="F122" s="82">
        <f>SUM(F119:F121)</f>
        <v>2537</v>
      </c>
      <c r="G122" s="98">
        <f>IFERROR(((E122/F122)-1)*100,IF(E122+F122&lt;&gt;0,100,0))</f>
        <v>10.366574694521091</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71</v>
      </c>
      <c r="C125" s="66">
        <v>0</v>
      </c>
      <c r="D125" s="98">
        <f>IFERROR(((B125/C125)-1)*100,IF(B125+C125&lt;&gt;0,100,0))</f>
        <v>100</v>
      </c>
      <c r="E125" s="66">
        <v>416</v>
      </c>
      <c r="F125" s="66">
        <v>162</v>
      </c>
      <c r="G125" s="98">
        <f>IFERROR(((E125/F125)-1)*100,IF(E125+F125&lt;&gt;0,100,0))</f>
        <v>156.7901234567901</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71</v>
      </c>
      <c r="C127" s="82">
        <f>SUM(C125:C126)</f>
        <v>0</v>
      </c>
      <c r="D127" s="98">
        <f>IFERROR(((B127/C127)-1)*100,IF(B127+C127&lt;&gt;0,100,0))</f>
        <v>100</v>
      </c>
      <c r="E127" s="82">
        <f>SUM(E125:E126)</f>
        <v>416</v>
      </c>
      <c r="F127" s="82">
        <f>SUM(F125:F126)</f>
        <v>162</v>
      </c>
      <c r="G127" s="98">
        <f>IFERROR(((E127/F127)-1)*100,IF(E127+F127&lt;&gt;0,100,0))</f>
        <v>156.7901234567901</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17463</v>
      </c>
      <c r="C131" s="66">
        <v>68253</v>
      </c>
      <c r="D131" s="98">
        <f>IFERROR(((B131/C131)-1)*100,IF(B131+C131&lt;&gt;0,100,0))</f>
        <v>-74.414311458836963</v>
      </c>
      <c r="E131" s="66">
        <v>2802967</v>
      </c>
      <c r="F131" s="66">
        <v>2529321</v>
      </c>
      <c r="G131" s="98">
        <f>IFERROR(((E131/F131)-1)*100,IF(E131+F131&lt;&gt;0,100,0))</f>
        <v>10.818951014916657</v>
      </c>
    </row>
    <row r="132" spans="1:7" s="16" customFormat="1" ht="12" x14ac:dyDescent="0.2">
      <c r="A132" s="79" t="s">
        <v>74</v>
      </c>
      <c r="B132" s="67">
        <v>11</v>
      </c>
      <c r="C132" s="66">
        <v>4</v>
      </c>
      <c r="D132" s="98">
        <f>IFERROR(((B132/C132)-1)*100,IF(B132+C132&lt;&gt;0,100,0))</f>
        <v>175</v>
      </c>
      <c r="E132" s="66">
        <v>6444</v>
      </c>
      <c r="F132" s="66">
        <v>4453</v>
      </c>
      <c r="G132" s="98">
        <f>IFERROR(((E132/F132)-1)*100,IF(E132+F132&lt;&gt;0,100,0))</f>
        <v>44.711430496294625</v>
      </c>
    </row>
    <row r="133" spans="1:7" s="16" customFormat="1" ht="12" x14ac:dyDescent="0.2">
      <c r="A133" s="81" t="s">
        <v>34</v>
      </c>
      <c r="B133" s="82">
        <f>SUM(B130:B132)</f>
        <v>17474</v>
      </c>
      <c r="C133" s="82">
        <f>SUM(C130:C132)</f>
        <v>68257</v>
      </c>
      <c r="D133" s="98">
        <f>IFERROR(((B133/C133)-1)*100,IF(B133+C133&lt;&gt;0,100,0))</f>
        <v>-74.399695269349664</v>
      </c>
      <c r="E133" s="82">
        <f>SUM(E130:E132)</f>
        <v>2809411</v>
      </c>
      <c r="F133" s="82">
        <f>SUM(F130:F132)</f>
        <v>2533774</v>
      </c>
      <c r="G133" s="98">
        <f>IFERROR(((E133/F133)-1)*100,IF(E133+F133&lt;&gt;0,100,0))</f>
        <v>10.878515605574934</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35575</v>
      </c>
      <c r="C136" s="66">
        <v>0</v>
      </c>
      <c r="D136" s="98">
        <f>IFERROR(((B136/C136)-1)*100,)</f>
        <v>0</v>
      </c>
      <c r="E136" s="66">
        <v>287411</v>
      </c>
      <c r="F136" s="66">
        <v>78143</v>
      </c>
      <c r="G136" s="98">
        <f>IFERROR(((E136/F136)-1)*100,)</f>
        <v>267.80133857159313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35575</v>
      </c>
      <c r="C138" s="82">
        <f>SUM(C136:C137)</f>
        <v>0</v>
      </c>
      <c r="D138" s="98">
        <f>IFERROR(((B138/C138)-1)*100,)</f>
        <v>0</v>
      </c>
      <c r="E138" s="82">
        <f>SUM(E136:E137)</f>
        <v>287411</v>
      </c>
      <c r="F138" s="82">
        <f>SUM(F136:F137)</f>
        <v>78143</v>
      </c>
      <c r="G138" s="98">
        <f>IFERROR(((E138/F138)-1)*100,)</f>
        <v>267.80133857159313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1652601.4369600001</v>
      </c>
      <c r="C142" s="66">
        <v>7364779.6544300001</v>
      </c>
      <c r="D142" s="98">
        <f>IFERROR(((B142/C142)-1)*100,IF(B142+C142&lt;&gt;0,100,0))</f>
        <v>-77.560748392982248</v>
      </c>
      <c r="E142" s="66">
        <v>274600647.20343</v>
      </c>
      <c r="F142" s="66">
        <v>245869903.30981001</v>
      </c>
      <c r="G142" s="98">
        <f>IFERROR(((E142/F142)-1)*100,IF(E142+F142&lt;&gt;0,100,0))</f>
        <v>11.685343959084582</v>
      </c>
    </row>
    <row r="143" spans="1:7" s="32" customFormat="1" x14ac:dyDescent="0.2">
      <c r="A143" s="79" t="s">
        <v>74</v>
      </c>
      <c r="B143" s="67">
        <v>79821.81</v>
      </c>
      <c r="C143" s="66">
        <v>26152.78</v>
      </c>
      <c r="D143" s="98">
        <f>IFERROR(((B143/C143)-1)*100,IF(B143+C143&lt;&gt;0,100,0))</f>
        <v>205.2134801730447</v>
      </c>
      <c r="E143" s="66">
        <v>33395791.149999999</v>
      </c>
      <c r="F143" s="66">
        <v>24269888.550000001</v>
      </c>
      <c r="G143" s="98">
        <f>IFERROR(((E143/F143)-1)*100,IF(E143+F143&lt;&gt;0,100,0))</f>
        <v>37.601749102387203</v>
      </c>
    </row>
    <row r="144" spans="1:7" s="16" customFormat="1" ht="12" x14ac:dyDescent="0.2">
      <c r="A144" s="81" t="s">
        <v>34</v>
      </c>
      <c r="B144" s="82">
        <f>SUM(B141:B143)</f>
        <v>1732423.2469600001</v>
      </c>
      <c r="C144" s="82">
        <f>SUM(C141:C143)</f>
        <v>7390932.4344300004</v>
      </c>
      <c r="D144" s="98">
        <f>IFERROR(((B144/C144)-1)*100,IF(B144+C144&lt;&gt;0,100,0))</f>
        <v>-76.560153102067872</v>
      </c>
      <c r="E144" s="82">
        <f>SUM(E141:E143)</f>
        <v>307996438.35342997</v>
      </c>
      <c r="F144" s="82">
        <f>SUM(F141:F143)</f>
        <v>270139791.85980999</v>
      </c>
      <c r="G144" s="98">
        <f>IFERROR(((E144/F144)-1)*100,IF(E144+F144&lt;&gt;0,100,0))</f>
        <v>14.013724610132904</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28498.081160000002</v>
      </c>
      <c r="C147" s="66">
        <v>0</v>
      </c>
      <c r="D147" s="98">
        <f>IFERROR(((B147/C147)-1)*100,IF(B147+C147&lt;&gt;0,100,0))</f>
        <v>100</v>
      </c>
      <c r="E147" s="66">
        <v>383894.74322</v>
      </c>
      <c r="F147" s="66">
        <v>82075.517989999993</v>
      </c>
      <c r="G147" s="98">
        <f>IFERROR(((E147/F147)-1)*100,IF(E147+F147&lt;&gt;0,100,0))</f>
        <v>367.73356126338842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28498.081160000002</v>
      </c>
      <c r="C149" s="82">
        <f>SUM(C147:C148)</f>
        <v>0</v>
      </c>
      <c r="D149" s="98">
        <f>IFERROR(((B149/C149)-1)*100,IF(B149+C149&lt;&gt;0,100,0))</f>
        <v>100</v>
      </c>
      <c r="E149" s="82">
        <f>SUM(E147:E148)</f>
        <v>383894.74322</v>
      </c>
      <c r="F149" s="82">
        <f>SUM(F147:F148)</f>
        <v>82075.517989999993</v>
      </c>
      <c r="G149" s="98">
        <f>IFERROR(((E149/F149)-1)*100,IF(E149+F149&lt;&gt;0,100,0))</f>
        <v>367.73356126338842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921269</v>
      </c>
      <c r="C153" s="66">
        <v>784619</v>
      </c>
      <c r="D153" s="98">
        <f>IFERROR(((B153/C153)-1)*100,IF(B153+C153&lt;&gt;0,100,0))</f>
        <v>17.416096219948795</v>
      </c>
      <c r="E153" s="78"/>
      <c r="F153" s="78"/>
      <c r="G153" s="65"/>
    </row>
    <row r="154" spans="1:7" s="16" customFormat="1" ht="12" x14ac:dyDescent="0.2">
      <c r="A154" s="79" t="s">
        <v>74</v>
      </c>
      <c r="B154" s="67">
        <v>2391</v>
      </c>
      <c r="C154" s="66">
        <v>2083</v>
      </c>
      <c r="D154" s="98">
        <f>IFERROR(((B154/C154)-1)*100,IF(B154+C154&lt;&gt;0,100,0))</f>
        <v>14.786365818530967</v>
      </c>
      <c r="E154" s="78"/>
      <c r="F154" s="78"/>
      <c r="G154" s="65"/>
    </row>
    <row r="155" spans="1:7" s="28" customFormat="1" ht="12" x14ac:dyDescent="0.2">
      <c r="A155" s="81" t="s">
        <v>34</v>
      </c>
      <c r="B155" s="82">
        <f>SUM(B152:B154)</f>
        <v>923660</v>
      </c>
      <c r="C155" s="82">
        <f>SUM(C152:C154)</f>
        <v>786702</v>
      </c>
      <c r="D155" s="98">
        <f>IFERROR(((B155/C155)-1)*100,IF(B155+C155&lt;&gt;0,100,0))</f>
        <v>17.409133318588243</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402713</v>
      </c>
      <c r="C158" s="66">
        <v>124290</v>
      </c>
      <c r="D158" s="98">
        <f>IFERROR(((B158/C158)-1)*100,IF(B158+C158&lt;&gt;0,100,0))</f>
        <v>224.0107812374286</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402713</v>
      </c>
      <c r="C160" s="82">
        <f>SUM(C158:C159)</f>
        <v>124290</v>
      </c>
      <c r="D160" s="98">
        <f>IFERROR(((B160/C160)-1)*100,IF(B160+C160&lt;&gt;0,100,0))</f>
        <v>224.0107812374286</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12768</v>
      </c>
      <c r="C168" s="113">
        <v>7570</v>
      </c>
      <c r="D168" s="111">
        <f>IFERROR(((B168/C168)-1)*100,IF(B168+C168&lt;&gt;0,100,0))</f>
        <v>68.665785997358</v>
      </c>
      <c r="E168" s="113">
        <v>100707</v>
      </c>
      <c r="F168" s="113">
        <v>70689</v>
      </c>
      <c r="G168" s="111">
        <f>IFERROR(((E168/F168)-1)*100,IF(E168+F168&lt;&gt;0,100,0))</f>
        <v>42.464881381827446</v>
      </c>
    </row>
    <row r="169" spans="1:7" x14ac:dyDescent="0.2">
      <c r="A169" s="101" t="s">
        <v>32</v>
      </c>
      <c r="B169" s="112">
        <v>78140</v>
      </c>
      <c r="C169" s="113">
        <v>112257</v>
      </c>
      <c r="D169" s="111">
        <f t="shared" ref="D169:D171" si="5">IFERROR(((B169/C169)-1)*100,IF(B169+C169&lt;&gt;0,100,0))</f>
        <v>-30.391868658524636</v>
      </c>
      <c r="E169" s="113">
        <v>501022</v>
      </c>
      <c r="F169" s="113">
        <v>501537</v>
      </c>
      <c r="G169" s="111">
        <f>IFERROR(((E169/F169)-1)*100,IF(E169+F169&lt;&gt;0,100,0))</f>
        <v>-0.10268434831328666</v>
      </c>
    </row>
    <row r="170" spans="1:7" x14ac:dyDescent="0.2">
      <c r="A170" s="101" t="s">
        <v>92</v>
      </c>
      <c r="B170" s="112">
        <v>19340677</v>
      </c>
      <c r="C170" s="113">
        <v>27571644</v>
      </c>
      <c r="D170" s="111">
        <f t="shared" si="5"/>
        <v>-29.853014930847067</v>
      </c>
      <c r="E170" s="113">
        <v>125534059</v>
      </c>
      <c r="F170" s="113">
        <v>129719414</v>
      </c>
      <c r="G170" s="111">
        <f>IFERROR(((E170/F170)-1)*100,IF(E170+F170&lt;&gt;0,100,0))</f>
        <v>-3.2264677051347168</v>
      </c>
    </row>
    <row r="171" spans="1:7" x14ac:dyDescent="0.2">
      <c r="A171" s="101" t="s">
        <v>93</v>
      </c>
      <c r="B171" s="112">
        <v>105698</v>
      </c>
      <c r="C171" s="113">
        <v>85776</v>
      </c>
      <c r="D171" s="111">
        <f t="shared" si="5"/>
        <v>23.225610893490021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350</v>
      </c>
      <c r="C174" s="113">
        <v>604</v>
      </c>
      <c r="D174" s="111">
        <f t="shared" ref="D174:D177" si="6">IFERROR(((B174/C174)-1)*100,IF(B174+C174&lt;&gt;0,100,0))</f>
        <v>-42.052980132450337</v>
      </c>
      <c r="E174" s="113">
        <v>4155</v>
      </c>
      <c r="F174" s="113">
        <v>9287</v>
      </c>
      <c r="G174" s="111">
        <f t="shared" ref="G174" si="7">IFERROR(((E174/F174)-1)*100,IF(E174+F174&lt;&gt;0,100,0))</f>
        <v>-55.260040917411438</v>
      </c>
    </row>
    <row r="175" spans="1:7" x14ac:dyDescent="0.2">
      <c r="A175" s="101" t="s">
        <v>32</v>
      </c>
      <c r="B175" s="112">
        <v>4376</v>
      </c>
      <c r="C175" s="113">
        <v>4513</v>
      </c>
      <c r="D175" s="111">
        <f t="shared" si="6"/>
        <v>-3.035674717482828</v>
      </c>
      <c r="E175" s="113">
        <v>41970</v>
      </c>
      <c r="F175" s="113">
        <v>85117</v>
      </c>
      <c r="G175" s="111">
        <f t="shared" ref="G175" si="8">IFERROR(((E175/F175)-1)*100,IF(E175+F175&lt;&gt;0,100,0))</f>
        <v>-50.691401247694358</v>
      </c>
    </row>
    <row r="176" spans="1:7" x14ac:dyDescent="0.2">
      <c r="A176" s="101" t="s">
        <v>92</v>
      </c>
      <c r="B176" s="112">
        <v>30689</v>
      </c>
      <c r="C176" s="113">
        <v>124875</v>
      </c>
      <c r="D176" s="111">
        <f t="shared" si="6"/>
        <v>-75.424224224224218</v>
      </c>
      <c r="E176" s="113">
        <v>326735</v>
      </c>
      <c r="F176" s="113">
        <v>2189245</v>
      </c>
      <c r="G176" s="111">
        <f t="shared" ref="G176" si="9">IFERROR(((E176/F176)-1)*100,IF(E176+F176&lt;&gt;0,100,0))</f>
        <v>-85.075448385173885</v>
      </c>
    </row>
    <row r="177" spans="1:7" x14ac:dyDescent="0.2">
      <c r="A177" s="101" t="s">
        <v>93</v>
      </c>
      <c r="B177" s="112">
        <v>35261</v>
      </c>
      <c r="C177" s="113">
        <v>46718</v>
      </c>
      <c r="D177" s="111">
        <f t="shared" si="6"/>
        <v>-24.523738173723185</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2020-03-02T06:00:00+00:00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F48C0B58-88F6-4CEB-B680-B7B2A82CA5E1}"/>
</file>

<file path=customXml/itemProps2.xml><?xml version="1.0" encoding="utf-8"?>
<ds:datastoreItem xmlns:ds="http://schemas.openxmlformats.org/officeDocument/2006/customXml" ds:itemID="{2E3E8C38-6614-490A-B99F-B5B7DDD874A7}"/>
</file>

<file path=customXml/itemProps3.xml><?xml version="1.0" encoding="utf-8"?>
<ds:datastoreItem xmlns:ds="http://schemas.openxmlformats.org/officeDocument/2006/customXml" ds:itemID="{2F1E586C-F008-4A94-B3CF-8B3A0A2086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2020-03-02T06:09:32Z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