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<sst xmlns="http://schemas.openxmlformats.org/spreadsheetml/2006/main" count="265" uniqueCount="100">
  <si>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</si>
  <si>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</si>
  <si>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</si>
  <si>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</si>
  <si>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</si>
  <si>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</si>
  <si>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</si>
  <si>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</si>
  <si>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</si>
  <si>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</si>
  <si>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</si>
  <si>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</si>
  <si>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</si>
  <si>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</si>
  <si>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</si>
  <si>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</si>
  <si>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</si>
  <si>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</si>
  <si>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</si>
  <si>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</si>
  <si>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</si>
  <si>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</si>
  <si>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</si>
  <si>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</si>
  <si>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</si>
  <si>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</si>
  <si>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</si>
  <si>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</si>
  <si>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</si>
  <si>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</si>
  <si>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</si>
  <si>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</si>
  <si>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</si>
  <si>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</si>
  <si>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</si>
  <si>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</si>
  <si>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</si>
  <si>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</si>
  <si>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</si>
  <si>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</si>
  <si>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</si>
  <si>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</si>
  <si>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</si>
  <si>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</si>
  <si>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</si>
  <si>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</si>
  <si>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</si>
  <si>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</si>
  <si>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</si>
  <si>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</si>
  <si>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</si>
  <si>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</si>
  <si>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</si>
  <si>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</si>
  <si>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</si>
  <si>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</si>
  <si>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</si>
  <si>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</si>
  <si>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</si>
  <si>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</si>
  <si>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</si>
  <si>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</si>
  <si>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</si>
  <si>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</si>
  <si>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</si>
  <si>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</si>
  <si>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</si>
  <si>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</si>
  <si>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</si>
  <si>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</si>
  <si>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</si>
  <si>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</si>
  <si>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</si>
  <si>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</si>
  <si>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</si>
  <si>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</si>
  <si>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</si>
  <si>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</si>
  <si>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</si>
  <si>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</si>
  <si>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</si>
  <si>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</si>
  <si>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</si>
  <si>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</si>
  <si>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</si>
  <si>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</si>
  <si>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</si>
  <si>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</si>
  <si>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</si>
  <si>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</si>
  <si>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</si>
  <si>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</si>
  <si>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</si>
  <si>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</si>
  <si>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</si>
  <si>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</si>
  <si>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</si>
  <si>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17 April 2020</t>
  </si>
  <si>
    <t>17.04.2020</t>
  </si>
  <si>
    <t>18.04.2019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</si>
</sst>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1894690</v>
      </c>
      <c r="C11" s="67">
        <v>1083366</v>
      </c>
      <c r="D11" s="98">
        <f>IFERROR(((B11/C11)-1)*100,IF(B11+C11&lt;&gt;0,100,0))</f>
        <v>74.889187956793918</v>
      </c>
      <c r="E11" s="67">
        <v>30980321</v>
      </c>
      <c r="F11" s="67">
        <v>21699575</v>
      </c>
      <c r="G11" s="98">
        <f>IFERROR(((E11/F11)-1)*100,IF(E11+F11&lt;&gt;0,100,0))</f>
        <v>42.769252393192026</v>
      </c>
    </row>
    <row r="12" spans="1:7" s="16" customFormat="1" ht="12" x14ac:dyDescent="0.2">
      <c r="A12" s="64" t="s">
        <v>9</v>
      </c>
      <c r="B12" s="67">
        <v>2226277.2459999998</v>
      </c>
      <c r="C12" s="67">
        <v>1111990.0730000001</v>
      </c>
      <c r="D12" s="98">
        <f>IFERROR(((B12/C12)-1)*100,IF(B12+C12&lt;&gt;0,100,0))</f>
        <v>100.2065755851401</v>
      </c>
      <c r="E12" s="67">
        <v>34077495.810000002</v>
      </c>
      <c r="F12" s="67">
        <v>24185063.73</v>
      </c>
      <c r="G12" s="98">
        <f>IFERROR(((E12/F12)-1)*100,IF(E12+F12&lt;&gt;0,100,0))</f>
        <v>40.903063934163143</v>
      </c>
    </row>
    <row r="13" spans="1:7" s="16" customFormat="1" ht="12" x14ac:dyDescent="0.2">
      <c r="A13" s="64" t="s">
        <v>10</v>
      </c>
      <c r="B13" s="67">
        <v>107057469.646818</v>
      </c>
      <c r="C13" s="67">
        <v>73875876.322017103</v>
      </c>
      <c r="D13" s="98">
        <f>IFERROR(((B13/C13)-1)*100,IF(B13+C13&lt;&gt;0,100,0))</f>
        <v>44.915329572763163</v>
      </c>
      <c r="E13" s="67">
        <v>1849632257.35255</v>
      </c>
      <c r="F13" s="67">
        <v>1481294403.86763</v>
      </c>
      <c r="G13" s="98">
        <f>IFERROR(((E13/F13)-1)*100,IF(E13+F13&lt;&gt;0,100,0))</f>
        <v>24.865945116865174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348</v>
      </c>
      <c r="C16" s="67">
        <v>616</v>
      </c>
      <c r="D16" s="98">
        <f>IFERROR(((B16/C16)-1)*100,IF(B16+C16&lt;&gt;0,100,0))</f>
        <v>-43.506493506493506</v>
      </c>
      <c r="E16" s="67">
        <v>7479</v>
      </c>
      <c r="F16" s="67">
        <v>13397</v>
      </c>
      <c r="G16" s="98">
        <f>IFERROR(((E16/F16)-1)*100,IF(E16+F16&lt;&gt;0,100,0))</f>
        <v>-44.174068821377922</v>
      </c>
    </row>
    <row r="17" spans="1:7" s="16" customFormat="1" ht="12" x14ac:dyDescent="0.2">
      <c r="A17" s="64" t="s">
        <v>9</v>
      </c>
      <c r="B17" s="67">
        <v>188519.94399999999</v>
      </c>
      <c r="C17" s="67">
        <v>90132.429000000004</v>
      </c>
      <c r="D17" s="98">
        <f>IFERROR(((B17/C17)-1)*100,IF(B17+C17&lt;&gt;0,100,0))</f>
        <v>109.15884115360961</v>
      </c>
      <c r="E17" s="67">
        <v>3571035.9139999999</v>
      </c>
      <c r="F17" s="67">
        <v>2644026.3679999998</v>
      </c>
      <c r="G17" s="98">
        <f>IFERROR(((E17/F17)-1)*100,IF(E17+F17&lt;&gt;0,100,0))</f>
        <v>35.060525765528226</v>
      </c>
    </row>
    <row r="18" spans="1:7" s="16" customFormat="1" ht="12" x14ac:dyDescent="0.2">
      <c r="A18" s="64" t="s">
        <v>10</v>
      </c>
      <c r="B18" s="67">
        <v>6958382.0796685601</v>
      </c>
      <c r="C18" s="67">
        <v>3356811.53571716</v>
      </c>
      <c r="D18" s="98">
        <f>IFERROR(((B18/C18)-1)*100,IF(B18+C18&lt;&gt;0,100,0))</f>
        <v>107.29141346274447</v>
      </c>
      <c r="E18" s="67">
        <v>127941236.98604099</v>
      </c>
      <c r="F18" s="67">
        <v>91335981.045132205</v>
      </c>
      <c r="G18" s="98">
        <f>IFERROR(((E18/F18)-1)*100,IF(E18+F18&lt;&gt;0,100,0))</f>
        <v>40.077585549577542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18749104.96339</v>
      </c>
      <c r="C24" s="66">
        <v>12819979.61163</v>
      </c>
      <c r="D24" s="65">
        <f>B24-C24</f>
        <v>5929125.35176</v>
      </c>
      <c r="E24" s="67">
        <v>290447274.14525998</v>
      </c>
      <c r="F24" s="67">
        <v>283469013.56322998</v>
      </c>
      <c r="G24" s="65">
        <f>E24-F24</f>
        <v>6978260.5820299983</v>
      </c>
    </row>
    <row r="25" spans="1:7" s="16" customFormat="1" ht="12" x14ac:dyDescent="0.2">
      <c r="A25" s="68" t="s">
        <v>15</v>
      </c>
      <c r="B25" s="66">
        <v>21977729.784839999</v>
      </c>
      <c r="C25" s="66">
        <v>15254789.1927</v>
      </c>
      <c r="D25" s="65">
        <f>B25-C25</f>
        <v>6722940.5921399985</v>
      </c>
      <c r="E25" s="67">
        <v>323758721.15675002</v>
      </c>
      <c r="F25" s="67">
        <v>310471818.67368001</v>
      </c>
      <c r="G25" s="65">
        <f>E25-F25</f>
        <v>13286902.483070016</v>
      </c>
    </row>
    <row r="26" spans="1:7" s="28" customFormat="1" ht="12" x14ac:dyDescent="0.2">
      <c r="A26" s="69" t="s">
        <v>16</v>
      </c>
      <c r="B26" s="70">
        <f>B24-B25</f>
        <v>-3228624.8214499988</v>
      </c>
      <c r="C26" s="70">
        <f>C24-C25</f>
        <v>-2434809.5810700003</v>
      </c>
      <c r="D26" s="70"/>
      <c r="E26" s="70">
        <f>E24-E25</f>
        <v>-33311447.011490047</v>
      </c>
      <c r="F26" s="70">
        <f>F24-F25</f>
        <v>-27002805.110450029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49134.650486960003</v>
      </c>
      <c r="C33" s="126">
        <v>59222.470144190003</v>
      </c>
      <c r="D33" s="98">
        <f t="shared" ref="D33:D42" si="0">IFERROR(((B33/C33)-1)*100,IF(B33+C33&lt;&gt;0,100,0))</f>
        <v>-17.033770514247394</v>
      </c>
      <c r="E33" s="64"/>
      <c r="F33" s="126">
        <v>49941.19</v>
      </c>
      <c r="G33" s="126">
        <v>47977.96</v>
      </c>
    </row>
    <row r="34" spans="1:7" s="16" customFormat="1" ht="12" x14ac:dyDescent="0.2">
      <c r="A34" s="64" t="s">
        <v>23</v>
      </c>
      <c r="B34" s="126">
        <v>53753.139984070003</v>
      </c>
      <c r="C34" s="126">
        <v>73930.122254689995</v>
      </c>
      <c r="D34" s="98">
        <f t="shared" si="0"/>
        <v>-27.291963891402872</v>
      </c>
      <c r="E34" s="64"/>
      <c r="F34" s="126">
        <v>56038.74</v>
      </c>
      <c r="G34" s="126">
        <v>53061.41</v>
      </c>
    </row>
    <row r="35" spans="1:7" s="16" customFormat="1" ht="12" x14ac:dyDescent="0.2">
      <c r="A35" s="64" t="s">
        <v>24</v>
      </c>
      <c r="B35" s="126">
        <v>34655.129770129999</v>
      </c>
      <c r="C35" s="126">
        <v>49134.791113289997</v>
      </c>
      <c r="D35" s="98">
        <f t="shared" si="0"/>
        <v>-29.469264069474256</v>
      </c>
      <c r="E35" s="64"/>
      <c r="F35" s="126">
        <v>35838.18</v>
      </c>
      <c r="G35" s="126">
        <v>34082.89</v>
      </c>
    </row>
    <row r="36" spans="1:7" s="16" customFormat="1" ht="12" x14ac:dyDescent="0.2">
      <c r="A36" s="64" t="s">
        <v>25</v>
      </c>
      <c r="B36" s="126">
        <v>45044.371366890002</v>
      </c>
      <c r="C36" s="126">
        <v>52872.781059089997</v>
      </c>
      <c r="D36" s="98">
        <f t="shared" si="0"/>
        <v>-14.806124314609171</v>
      </c>
      <c r="E36" s="64"/>
      <c r="F36" s="126">
        <v>45683.44</v>
      </c>
      <c r="G36" s="126">
        <v>43837.45</v>
      </c>
    </row>
    <row r="37" spans="1:7" s="16" customFormat="1" ht="12" x14ac:dyDescent="0.2">
      <c r="A37" s="64" t="s">
        <v>79</v>
      </c>
      <c r="B37" s="126">
        <v>42670.656087219999</v>
      </c>
      <c r="C37" s="126">
        <v>47077.247964089998</v>
      </c>
      <c r="D37" s="98">
        <f t="shared" si="0"/>
        <v>-9.3603429840064081</v>
      </c>
      <c r="E37" s="64"/>
      <c r="F37" s="126">
        <v>44130.44</v>
      </c>
      <c r="G37" s="126">
        <v>41083.97</v>
      </c>
    </row>
    <row r="38" spans="1:7" s="16" customFormat="1" ht="12" x14ac:dyDescent="0.2">
      <c r="A38" s="64" t="s">
        <v>26</v>
      </c>
      <c r="B38" s="126">
        <v>70183.201527049998</v>
      </c>
      <c r="C38" s="126">
        <v>73597.531428319999</v>
      </c>
      <c r="D38" s="98">
        <f t="shared" si="0"/>
        <v>-4.6391907921468416</v>
      </c>
      <c r="E38" s="64"/>
      <c r="F38" s="126">
        <v>71198.929999999993</v>
      </c>
      <c r="G38" s="126">
        <v>67244.800000000003</v>
      </c>
    </row>
    <row r="39" spans="1:7" s="16" customFormat="1" ht="12" x14ac:dyDescent="0.2">
      <c r="A39" s="64" t="s">
        <v>27</v>
      </c>
      <c r="B39" s="126">
        <v>9777.5962780600003</v>
      </c>
      <c r="C39" s="126">
        <v>17425.994844239998</v>
      </c>
      <c r="D39" s="98">
        <f t="shared" si="0"/>
        <v>-43.890742735460556</v>
      </c>
      <c r="E39" s="64"/>
      <c r="F39" s="126">
        <v>10756.9</v>
      </c>
      <c r="G39" s="126">
        <v>9493.73</v>
      </c>
    </row>
    <row r="40" spans="1:7" s="16" customFormat="1" ht="12" x14ac:dyDescent="0.2">
      <c r="A40" s="64" t="s">
        <v>28</v>
      </c>
      <c r="B40" s="126">
        <v>66245.695708319996</v>
      </c>
      <c r="C40" s="126">
        <v>79057.28858249</v>
      </c>
      <c r="D40" s="98">
        <f t="shared" si="0"/>
        <v>-16.205454429166423</v>
      </c>
      <c r="E40" s="64"/>
      <c r="F40" s="126">
        <v>67374.23</v>
      </c>
      <c r="G40" s="126">
        <v>64512.92</v>
      </c>
    </row>
    <row r="41" spans="1:7" s="16" customFormat="1" ht="12" x14ac:dyDescent="0.2">
      <c r="A41" s="64" t="s">
        <v>29</v>
      </c>
      <c r="B41" s="126">
        <v>3859.0361611399999</v>
      </c>
      <c r="C41" s="126">
        <v>1499.15247101</v>
      </c>
      <c r="D41" s="98">
        <f t="shared" si="0"/>
        <v>157.41452158899577</v>
      </c>
      <c r="E41" s="64"/>
      <c r="F41" s="126">
        <v>4277.6499999999996</v>
      </c>
      <c r="G41" s="126">
        <v>3552.16</v>
      </c>
    </row>
    <row r="42" spans="1:7" s="16" customFormat="1" ht="12" x14ac:dyDescent="0.2">
      <c r="A42" s="64" t="s">
        <v>78</v>
      </c>
      <c r="B42" s="126">
        <v>795.28193429999999</v>
      </c>
      <c r="C42" s="126">
        <v>844.28336660000002</v>
      </c>
      <c r="D42" s="98">
        <f t="shared" si="0"/>
        <v>-5.8039082893854621</v>
      </c>
      <c r="E42" s="64"/>
      <c r="F42" s="126">
        <v>803.23</v>
      </c>
      <c r="G42" s="126">
        <v>776.27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15819.198299747901</v>
      </c>
      <c r="D48" s="72"/>
      <c r="E48" s="127">
        <v>16710.007623622401</v>
      </c>
      <c r="F48" s="72"/>
      <c r="G48" s="98">
        <f>IFERROR(((C48/E48)-1)*100,IF(C48+E48&lt;&gt;0,100,0))</f>
        <v>-5.3309929231581616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4444</v>
      </c>
      <c r="D54" s="75"/>
      <c r="E54" s="128">
        <v>1152515</v>
      </c>
      <c r="F54" s="128">
        <v>127654358.48999999</v>
      </c>
      <c r="G54" s="128">
        <v>9841494.5280000009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6233</v>
      </c>
      <c r="C68" s="66">
        <v>5525</v>
      </c>
      <c r="D68" s="98">
        <f>IFERROR(((B68/C68)-1)*100,IF(B68+C68&lt;&gt;0,100,0))</f>
        <v>12.814479638009058</v>
      </c>
      <c r="E68" s="66">
        <v>109878</v>
      </c>
      <c r="F68" s="66">
        <v>85781</v>
      </c>
      <c r="G68" s="98">
        <f>IFERROR(((E68/F68)-1)*100,IF(E68+F68&lt;&gt;0,100,0))</f>
        <v>28.091302269733397</v>
      </c>
    </row>
    <row r="69" spans="1:7" s="16" customFormat="1" ht="12" x14ac:dyDescent="0.2">
      <c r="A69" s="79" t="s">
        <v>54</v>
      </c>
      <c r="B69" s="67">
        <v>217232972.59400001</v>
      </c>
      <c r="C69" s="66">
        <v>169082091.02700001</v>
      </c>
      <c r="D69" s="98">
        <f>IFERROR(((B69/C69)-1)*100,IF(B69+C69&lt;&gt;0,100,0))</f>
        <v>28.477812921837465</v>
      </c>
      <c r="E69" s="66">
        <v>3824806071.6880002</v>
      </c>
      <c r="F69" s="66">
        <v>2722527027.1550002</v>
      </c>
      <c r="G69" s="98">
        <f>IFERROR(((E69/F69)-1)*100,IF(E69+F69&lt;&gt;0,100,0))</f>
        <v>40.487349934037752</v>
      </c>
    </row>
    <row r="70" spans="1:7" s="62" customFormat="1" ht="12" x14ac:dyDescent="0.2">
      <c r="A70" s="79" t="s">
        <v>55</v>
      </c>
      <c r="B70" s="67">
        <v>204987660.70164999</v>
      </c>
      <c r="C70" s="66">
        <v>169583084.93345001</v>
      </c>
      <c r="D70" s="98">
        <f>IFERROR(((B70/C70)-1)*100,IF(B70+C70&lt;&gt;0,100,0))</f>
        <v>20.877421696918596</v>
      </c>
      <c r="E70" s="66">
        <v>3702998335.8703399</v>
      </c>
      <c r="F70" s="66">
        <v>2745762165.4804802</v>
      </c>
      <c r="G70" s="98">
        <f>IFERROR(((E70/F70)-1)*100,IF(E70+F70&lt;&gt;0,100,0))</f>
        <v>34.862311908298629</v>
      </c>
    </row>
    <row r="71" spans="1:7" s="16" customFormat="1" ht="12" x14ac:dyDescent="0.2">
      <c r="A71" s="79" t="s">
        <v>94</v>
      </c>
      <c r="B71" s="98">
        <f>IFERROR(B69/B68/1000,)</f>
        <v>34.852073254291675</v>
      </c>
      <c r="C71" s="98">
        <f>IFERROR(C69/C68/1000,)</f>
        <v>30.603093398552037</v>
      </c>
      <c r="D71" s="98">
        <f>IFERROR(((B71/C71)-1)*100,IF(B71+C71&lt;&gt;0,100,0))</f>
        <v>13.8841515150252</v>
      </c>
      <c r="E71" s="98">
        <f>IFERROR(E69/E68/1000,)</f>
        <v>34.809571267114435</v>
      </c>
      <c r="F71" s="98">
        <f>IFERROR(F69/F68/1000,)</f>
        <v>31.738112485923459</v>
      </c>
      <c r="G71" s="98">
        <f>IFERROR(((E71/F71)-1)*100,IF(E71+F71&lt;&gt;0,100,0))</f>
        <v>9.6775092802170661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2210</v>
      </c>
      <c r="C74" s="66">
        <v>3411</v>
      </c>
      <c r="D74" s="98">
        <f>IFERROR(((B74/C74)-1)*100,IF(B74+C74&lt;&gt;0,100,0))</f>
        <v>-35.209615948402231</v>
      </c>
      <c r="E74" s="66">
        <v>54445</v>
      </c>
      <c r="F74" s="66">
        <v>54491</v>
      </c>
      <c r="G74" s="98">
        <f>IFERROR(((E74/F74)-1)*100,IF(E74+F74&lt;&gt;0,100,0))</f>
        <v>-8.4417610247566888E-2</v>
      </c>
    </row>
    <row r="75" spans="1:7" s="16" customFormat="1" ht="12" x14ac:dyDescent="0.2">
      <c r="A75" s="79" t="s">
        <v>54</v>
      </c>
      <c r="B75" s="67">
        <v>285744592.30000001</v>
      </c>
      <c r="C75" s="66">
        <v>468329975.05000001</v>
      </c>
      <c r="D75" s="98">
        <f>IFERROR(((B75/C75)-1)*100,IF(B75+C75&lt;&gt;0,100,0))</f>
        <v>-38.986482283246282</v>
      </c>
      <c r="E75" s="66">
        <v>7500463842.6280003</v>
      </c>
      <c r="F75" s="66">
        <v>7530196249.9499998</v>
      </c>
      <c r="G75" s="98">
        <f>IFERROR(((E75/F75)-1)*100,IF(E75+F75&lt;&gt;0,100,0))</f>
        <v>-0.39484239633458262</v>
      </c>
    </row>
    <row r="76" spans="1:7" s="16" customFormat="1" ht="12" x14ac:dyDescent="0.2">
      <c r="A76" s="79" t="s">
        <v>55</v>
      </c>
      <c r="B76" s="67">
        <v>267874578.03200001</v>
      </c>
      <c r="C76" s="66">
        <v>470722085.96933001</v>
      </c>
      <c r="D76" s="98">
        <f>IFERROR(((B76/C76)-1)*100,IF(B76+C76&lt;&gt;0,100,0))</f>
        <v>-43.092838424952632</v>
      </c>
      <c r="E76" s="66">
        <v>7471435696.19069</v>
      </c>
      <c r="F76" s="66">
        <v>7289585174.3274803</v>
      </c>
      <c r="G76" s="98">
        <f>IFERROR(((E76/F76)-1)*100,IF(E76+F76&lt;&gt;0,100,0))</f>
        <v>2.4946621448865391</v>
      </c>
    </row>
    <row r="77" spans="1:7" s="16" customFormat="1" ht="12" x14ac:dyDescent="0.2">
      <c r="A77" s="79" t="s">
        <v>94</v>
      </c>
      <c r="B77" s="98">
        <f>IFERROR(B75/B74/1000,)</f>
        <v>129.29619561085974</v>
      </c>
      <c r="C77" s="98">
        <f>IFERROR(C75/C74/1000,)</f>
        <v>137.29990473468192</v>
      </c>
      <c r="D77" s="98">
        <f>IFERROR(((B77/C77)-1)*100,IF(B77+C77&lt;&gt;0,100,0))</f>
        <v>-5.8293624742774108</v>
      </c>
      <c r="E77" s="98">
        <f>IFERROR(E75/E74/1000,)</f>
        <v>137.76221586239325</v>
      </c>
      <c r="F77" s="98">
        <f>IFERROR(F75/F74/1000,)</f>
        <v>138.19155915564036</v>
      </c>
      <c r="G77" s="98">
        <f>IFERROR(((E77/F77)-1)*100,IF(E77+F77&lt;&gt;0,100,0))</f>
        <v>-0.31068706067898244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200</v>
      </c>
      <c r="C80" s="66">
        <v>118</v>
      </c>
      <c r="D80" s="98">
        <f>IFERROR(((B80/C80)-1)*100,IF(B80+C80&lt;&gt;0,100,0))</f>
        <v>69.491525423728802</v>
      </c>
      <c r="E80" s="66">
        <v>4171</v>
      </c>
      <c r="F80" s="66">
        <v>2777</v>
      </c>
      <c r="G80" s="98">
        <f>IFERROR(((E80/F80)-1)*100,IF(E80+F80&lt;&gt;0,100,0))</f>
        <v>50.198055455527559</v>
      </c>
    </row>
    <row r="81" spans="1:7" s="16" customFormat="1" ht="12" x14ac:dyDescent="0.2">
      <c r="A81" s="79" t="s">
        <v>54</v>
      </c>
      <c r="B81" s="67">
        <v>14743558.422</v>
      </c>
      <c r="C81" s="66">
        <v>5087936.6260000002</v>
      </c>
      <c r="D81" s="98">
        <f>IFERROR(((B81/C81)-1)*100,IF(B81+C81&lt;&gt;0,100,0))</f>
        <v>189.77480471471583</v>
      </c>
      <c r="E81" s="66">
        <v>348122111.36799997</v>
      </c>
      <c r="F81" s="66">
        <v>192060365.73100001</v>
      </c>
      <c r="G81" s="98">
        <f>IFERROR(((E81/F81)-1)*100,IF(E81+F81&lt;&gt;0,100,0))</f>
        <v>81.256611713204933</v>
      </c>
    </row>
    <row r="82" spans="1:7" s="16" customFormat="1" ht="12" x14ac:dyDescent="0.2">
      <c r="A82" s="79" t="s">
        <v>55</v>
      </c>
      <c r="B82" s="67">
        <v>5767847.2957398696</v>
      </c>
      <c r="C82" s="66">
        <v>1575757.9499200401</v>
      </c>
      <c r="D82" s="98">
        <f>IFERROR(((B82/C82)-1)*100,IF(B82+C82&lt;&gt;0,100,0))</f>
        <v>266.03637608381109</v>
      </c>
      <c r="E82" s="66">
        <v>107770581.27973799</v>
      </c>
      <c r="F82" s="66">
        <v>73886245.533869103</v>
      </c>
      <c r="G82" s="98">
        <f>IFERROR(((E82/F82)-1)*100,IF(E82+F82&lt;&gt;0,100,0))</f>
        <v>45.860140139799732</v>
      </c>
    </row>
    <row r="83" spans="1:7" s="32" customFormat="1" x14ac:dyDescent="0.2">
      <c r="A83" s="79" t="s">
        <v>94</v>
      </c>
      <c r="B83" s="98">
        <f>IFERROR(B81/B80/1000,)</f>
        <v>73.717792109999991</v>
      </c>
      <c r="C83" s="98">
        <f>IFERROR(C81/C80/1000,)</f>
        <v>43.118107000000002</v>
      </c>
      <c r="D83" s="98">
        <f>IFERROR(((B83/C83)-1)*100,IF(B83+C83&lt;&gt;0,100,0))</f>
        <v>70.96713478168229</v>
      </c>
      <c r="E83" s="98">
        <f>IFERROR(E81/E80/1000,)</f>
        <v>83.462505722368732</v>
      </c>
      <c r="F83" s="98">
        <f>IFERROR(F81/F80/1000,)</f>
        <v>69.161096770255682</v>
      </c>
      <c r="G83" s="98">
        <f>IFERROR(((E83/F83)-1)*100,IF(E83+F83&lt;&gt;0,100,0))</f>
        <v>20.678401037537775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8643</v>
      </c>
      <c r="C86" s="64">
        <f>C68+C74+C80</f>
        <v>9054</v>
      </c>
      <c r="D86" s="98">
        <f>IFERROR(((B86/C86)-1)*100,IF(B86+C86&lt;&gt;0,100,0))</f>
        <v>-4.539430086149765</v>
      </c>
      <c r="E86" s="64">
        <f>E68+E74+E80</f>
        <v>168494</v>
      </c>
      <c r="F86" s="64">
        <f>F68+F74+F80</f>
        <v>143049</v>
      </c>
      <c r="G86" s="98">
        <f>IFERROR(((E86/F86)-1)*100,IF(E86+F86&lt;&gt;0,100,0))</f>
        <v>17.787611238107214</v>
      </c>
    </row>
    <row r="87" spans="1:7" s="62" customFormat="1" ht="12" x14ac:dyDescent="0.2">
      <c r="A87" s="79" t="s">
        <v>54</v>
      </c>
      <c r="B87" s="64">
        <f t="shared" ref="B87:C87" si="1">B69+B75+B81</f>
        <v>517721123.31600004</v>
      </c>
      <c r="C87" s="64">
        <f t="shared" si="1"/>
        <v>642500002.70300007</v>
      </c>
      <c r="D87" s="98">
        <f>IFERROR(((B87/C87)-1)*100,IF(B87+C87&lt;&gt;0,100,0))</f>
        <v>-19.420837176973503</v>
      </c>
      <c r="E87" s="64">
        <f t="shared" ref="E87:F87" si="2">E69+E75+E81</f>
        <v>11673392025.684</v>
      </c>
      <c r="F87" s="64">
        <f t="shared" si="2"/>
        <v>10444783642.836</v>
      </c>
      <c r="G87" s="98">
        <f>IFERROR(((E87/F87)-1)*100,IF(E87+F87&lt;&gt;0,100,0))</f>
        <v>11.762889733869141</v>
      </c>
    </row>
    <row r="88" spans="1:7" s="62" customFormat="1" ht="12" x14ac:dyDescent="0.2">
      <c r="A88" s="79" t="s">
        <v>55</v>
      </c>
      <c r="B88" s="64">
        <f t="shared" ref="B88:C88" si="3">B70+B76+B82</f>
        <v>478630086.02938986</v>
      </c>
      <c r="C88" s="64">
        <f t="shared" si="3"/>
        <v>641880928.85270011</v>
      </c>
      <c r="D88" s="98">
        <f>IFERROR(((B88/C88)-1)*100,IF(B88+C88&lt;&gt;0,100,0))</f>
        <v>-25.433197262162832</v>
      </c>
      <c r="E88" s="64">
        <f t="shared" ref="E88:F88" si="4">E70+E76+E82</f>
        <v>11282204613.340767</v>
      </c>
      <c r="F88" s="64">
        <f t="shared" si="4"/>
        <v>10109233585.341829</v>
      </c>
      <c r="G88" s="98">
        <f>IFERROR(((E88/F88)-1)*100,IF(E88+F88&lt;&gt;0,100,0))</f>
        <v>11.602966912345568</v>
      </c>
    </row>
    <row r="89" spans="1:7" s="63" customFormat="1" x14ac:dyDescent="0.2">
      <c r="A89" s="79" t="s">
        <v>95</v>
      </c>
      <c r="B89" s="98">
        <f>IFERROR((B75/B87)*100,IF(B75+B87&lt;&gt;0,100,0))</f>
        <v>55.192762943456501</v>
      </c>
      <c r="C89" s="98">
        <f>IFERROR((C75/C87)*100,IF(C75+C87&lt;&gt;0,100,0))</f>
        <v>72.891824603849642</v>
      </c>
      <c r="D89" s="98">
        <f>IFERROR(((B89/C89)-1)*100,IF(B89+C89&lt;&gt;0,100,0))</f>
        <v>-24.281271262701253</v>
      </c>
      <c r="E89" s="98">
        <f>IFERROR((E75/E87)*100,IF(E75+E87&lt;&gt;0,100,0))</f>
        <v>64.252651038578577</v>
      </c>
      <c r="F89" s="98">
        <f>IFERROR((F75/F87)*100,IF(F75+F87&lt;&gt;0,100,0))</f>
        <v>72.095282271499286</v>
      </c>
      <c r="G89" s="98">
        <f>IFERROR(((E89/F89)-1)*100,IF(E89+F89&lt;&gt;0,100,0))</f>
        <v>-10.878147620515055</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26206408.333999999</v>
      </c>
      <c r="C95" s="129">
        <v>18452026.131000001</v>
      </c>
      <c r="D95" s="65">
        <f>B95-C95</f>
        <v>7754382.2029999979</v>
      </c>
      <c r="E95" s="129">
        <v>486248835.366</v>
      </c>
      <c r="F95" s="129">
        <v>393768722.92799997</v>
      </c>
      <c r="G95" s="80">
        <f>E95-F95</f>
        <v>92480112.438000023</v>
      </c>
    </row>
    <row r="96" spans="1:7" s="16" customFormat="1" ht="13.5" x14ac:dyDescent="0.2">
      <c r="A96" s="79" t="s">
        <v>88</v>
      </c>
      <c r="B96" s="66">
        <v>23095049.684999999</v>
      </c>
      <c r="C96" s="129">
        <v>19064448.813999999</v>
      </c>
      <c r="D96" s="65">
        <f>B96-C96</f>
        <v>4030600.8709999993</v>
      </c>
      <c r="E96" s="129">
        <v>540197836.79799998</v>
      </c>
      <c r="F96" s="129">
        <v>364885969.06</v>
      </c>
      <c r="G96" s="80">
        <f>E96-F96</f>
        <v>175311867.73799998</v>
      </c>
    </row>
    <row r="97" spans="1:7" s="28" customFormat="1" ht="12" x14ac:dyDescent="0.2">
      <c r="A97" s="81" t="s">
        <v>16</v>
      </c>
      <c r="B97" s="65">
        <f>B95-B96</f>
        <v>3111358.6490000002</v>
      </c>
      <c r="C97" s="65">
        <f>C95-C96</f>
        <v>-612422.68299999833</v>
      </c>
      <c r="D97" s="82"/>
      <c r="E97" s="65">
        <f>E95-E96</f>
        <v>-53949001.431999981</v>
      </c>
      <c r="F97" s="82">
        <f>F95-F96</f>
        <v>28882753.867999971</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665.18015302385197</v>
      </c>
      <c r="C104" s="130">
        <v>667.48352993907702</v>
      </c>
      <c r="D104" s="98">
        <f>IFERROR(((B104/C104)-1)*100,IF(B104+C104&lt;&gt;0,100,0))</f>
        <v>-0.34508370797332599</v>
      </c>
      <c r="E104" s="84"/>
      <c r="F104" s="131">
        <v>665.18015302385197</v>
      </c>
      <c r="G104" s="131">
        <v>654.15011773983997</v>
      </c>
    </row>
    <row r="105" spans="1:7" s="16" customFormat="1" ht="12" x14ac:dyDescent="0.2">
      <c r="A105" s="79" t="s">
        <v>50</v>
      </c>
      <c r="B105" s="131">
        <v>657.19290795637801</v>
      </c>
      <c r="C105" s="130">
        <v>661.19391741444201</v>
      </c>
      <c r="D105" s="98">
        <f>IFERROR(((B105/C105)-1)*100,IF(B105+C105&lt;&gt;0,100,0))</f>
        <v>-0.60511891484267277</v>
      </c>
      <c r="E105" s="84"/>
      <c r="F105" s="131">
        <v>657.19290795637801</v>
      </c>
      <c r="G105" s="131">
        <v>646.28094588773104</v>
      </c>
    </row>
    <row r="106" spans="1:7" s="16" customFormat="1" ht="12" x14ac:dyDescent="0.2">
      <c r="A106" s="79" t="s">
        <v>51</v>
      </c>
      <c r="B106" s="131">
        <v>697.71477243220602</v>
      </c>
      <c r="C106" s="130">
        <v>691.791368195627</v>
      </c>
      <c r="D106" s="98">
        <f>IFERROR(((B106/C106)-1)*100,IF(B106+C106&lt;&gt;0,100,0))</f>
        <v>0.85624142030404915</v>
      </c>
      <c r="E106" s="84"/>
      <c r="F106" s="131">
        <v>697.71477243220602</v>
      </c>
      <c r="G106" s="131">
        <v>686.23102929884794</v>
      </c>
    </row>
    <row r="107" spans="1:7" s="28" customFormat="1" ht="12" x14ac:dyDescent="0.2">
      <c r="A107" s="81" t="s">
        <v>52</v>
      </c>
      <c r="B107" s="85"/>
      <c r="C107" s="84"/>
      <c r="D107" s="86"/>
      <c r="E107" s="84"/>
      <c r="F107" s="71"/>
      <c r="G107" s="71"/>
    </row>
    <row r="108" spans="1:7" s="16" customFormat="1" ht="12" x14ac:dyDescent="0.2">
      <c r="A108" s="79" t="s">
        <v>56</v>
      </c>
      <c r="B108" s="131">
        <v>547.98653813864803</v>
      </c>
      <c r="C108" s="130">
        <v>504.11818768726698</v>
      </c>
      <c r="D108" s="98">
        <f>IFERROR(((B108/C108)-1)*100,IF(B108+C108&lt;&gt;0,100,0))</f>
        <v>8.7019971750344816</v>
      </c>
      <c r="E108" s="84"/>
      <c r="F108" s="131">
        <v>547.98653813864803</v>
      </c>
      <c r="G108" s="131">
        <v>544.85681835882201</v>
      </c>
    </row>
    <row r="109" spans="1:7" s="16" customFormat="1" ht="12" x14ac:dyDescent="0.2">
      <c r="A109" s="79" t="s">
        <v>57</v>
      </c>
      <c r="B109" s="131">
        <v>671.27064262383601</v>
      </c>
      <c r="C109" s="130">
        <v>632.40054004163801</v>
      </c>
      <c r="D109" s="98">
        <f>IFERROR(((B109/C109)-1)*100,IF(B109+C109&lt;&gt;0,100,0))</f>
        <v>6.1464372847687132</v>
      </c>
      <c r="E109" s="84"/>
      <c r="F109" s="131">
        <v>671.27064262383601</v>
      </c>
      <c r="G109" s="131">
        <v>660.09309078443005</v>
      </c>
    </row>
    <row r="110" spans="1:7" s="16" customFormat="1" ht="12" x14ac:dyDescent="0.2">
      <c r="A110" s="79" t="s">
        <v>59</v>
      </c>
      <c r="B110" s="131">
        <v>741.63198978154799</v>
      </c>
      <c r="C110" s="130">
        <v>736.38406599748498</v>
      </c>
      <c r="D110" s="98">
        <f>IFERROR(((B110/C110)-1)*100,IF(B110+C110&lt;&gt;0,100,0))</f>
        <v>0.71266123567657047</v>
      </c>
      <c r="E110" s="84"/>
      <c r="F110" s="131">
        <v>741.63198978154799</v>
      </c>
      <c r="G110" s="131">
        <v>727.65851764965805</v>
      </c>
    </row>
    <row r="111" spans="1:7" s="16" customFormat="1" ht="12" x14ac:dyDescent="0.2">
      <c r="A111" s="79" t="s">
        <v>58</v>
      </c>
      <c r="B111" s="131">
        <v>697.46957128357496</v>
      </c>
      <c r="C111" s="130">
        <v>728.70214252725896</v>
      </c>
      <c r="D111" s="98">
        <f>IFERROR(((B111/C111)-1)*100,IF(B111+C111&lt;&gt;0,100,0))</f>
        <v>-4.2860545373675336</v>
      </c>
      <c r="E111" s="84"/>
      <c r="F111" s="131">
        <v>697.46957128357496</v>
      </c>
      <c r="G111" s="131">
        <v>685.15136489755798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971</v>
      </c>
      <c r="C120" s="66">
        <v>501</v>
      </c>
      <c r="D120" s="98">
        <f>IFERROR(((B120/C120)-1)*100,IF(B120+C120&lt;&gt;0,100,0))</f>
        <v>93.812375249500988</v>
      </c>
      <c r="E120" s="66">
        <v>5150</v>
      </c>
      <c r="F120" s="66">
        <v>3428</v>
      </c>
      <c r="G120" s="98">
        <f>IFERROR(((E120/F120)-1)*100,IF(E120+F120&lt;&gt;0,100,0))</f>
        <v>50.233372228704788</v>
      </c>
    </row>
    <row r="121" spans="1:7" s="16" customFormat="1" ht="12" x14ac:dyDescent="0.2">
      <c r="A121" s="79" t="s">
        <v>74</v>
      </c>
      <c r="B121" s="67">
        <v>8</v>
      </c>
      <c r="C121" s="66">
        <v>23</v>
      </c>
      <c r="D121" s="98">
        <f>IFERROR(((B121/C121)-1)*100,IF(B121+C121&lt;&gt;0,100,0))</f>
        <v>-65.217391304347828</v>
      </c>
      <c r="E121" s="66">
        <v>126</v>
      </c>
      <c r="F121" s="66">
        <v>132</v>
      </c>
      <c r="G121" s="98">
        <f>IFERROR(((E121/F121)-1)*100,IF(E121+F121&lt;&gt;0,100,0))</f>
        <v>-4.5454545454545414</v>
      </c>
    </row>
    <row r="122" spans="1:7" s="28" customFormat="1" ht="12" x14ac:dyDescent="0.2">
      <c r="A122" s="81" t="s">
        <v>34</v>
      </c>
      <c r="B122" s="82">
        <f>SUM(B119:B121)</f>
        <v>979</v>
      </c>
      <c r="C122" s="82">
        <f>SUM(C119:C121)</f>
        <v>524</v>
      </c>
      <c r="D122" s="98">
        <f>IFERROR(((B122/C122)-1)*100,IF(B122+C122&lt;&gt;0,100,0))</f>
        <v>86.832061068702288</v>
      </c>
      <c r="E122" s="82">
        <f>SUM(E119:E121)</f>
        <v>5276</v>
      </c>
      <c r="F122" s="82">
        <f>SUM(F119:F121)</f>
        <v>3560</v>
      </c>
      <c r="G122" s="98">
        <f>IFERROR(((E122/F122)-1)*100,IF(E122+F122&lt;&gt;0,100,0))</f>
        <v>48.202247191011224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6</v>
      </c>
      <c r="C125" s="66">
        <v>0</v>
      </c>
      <c r="D125" s="98">
        <f>IFERROR(((B125/C125)-1)*100,IF(B125+C125&lt;&gt;0,100,0))</f>
        <v>100</v>
      </c>
      <c r="E125" s="66">
        <v>571</v>
      </c>
      <c r="F125" s="66">
        <v>365</v>
      </c>
      <c r="G125" s="98">
        <f>IFERROR(((E125/F125)-1)*100,IF(E125+F125&lt;&gt;0,100,0))</f>
        <v>56.438356164383549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6</v>
      </c>
      <c r="C127" s="82">
        <f>SUM(C125:C126)</f>
        <v>0</v>
      </c>
      <c r="D127" s="98">
        <f>IFERROR(((B127/C127)-1)*100,IF(B127+C127&lt;&gt;0,100,0))</f>
        <v>100</v>
      </c>
      <c r="E127" s="82">
        <f>SUM(E125:E126)</f>
        <v>571</v>
      </c>
      <c r="F127" s="82">
        <f>SUM(F125:F126)</f>
        <v>365</v>
      </c>
      <c r="G127" s="98">
        <f>IFERROR(((E127/F127)-1)*100,IF(E127+F127&lt;&gt;0,100,0))</f>
        <v>56.438356164383549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1183842</v>
      </c>
      <c r="C131" s="66">
        <v>691368</v>
      </c>
      <c r="D131" s="98">
        <f>IFERROR(((B131/C131)-1)*100,IF(B131+C131&lt;&gt;0,100,0))</f>
        <v>71.231818655187979</v>
      </c>
      <c r="E131" s="66">
        <v>4510902</v>
      </c>
      <c r="F131" s="66">
        <v>3401725</v>
      </c>
      <c r="G131" s="98">
        <f>IFERROR(((E131/F131)-1)*100,IF(E131+F131&lt;&gt;0,100,0))</f>
        <v>32.606310033879858</v>
      </c>
    </row>
    <row r="132" spans="1:7" s="16" customFormat="1" ht="12" x14ac:dyDescent="0.2">
      <c r="A132" s="79" t="s">
        <v>74</v>
      </c>
      <c r="B132" s="67">
        <v>443</v>
      </c>
      <c r="C132" s="66">
        <v>3167</v>
      </c>
      <c r="D132" s="98">
        <f>IFERROR(((B132/C132)-1)*100,IF(B132+C132&lt;&gt;0,100,0))</f>
        <v>-86.011998736975059</v>
      </c>
      <c r="E132" s="66">
        <v>7562</v>
      </c>
      <c r="F132" s="66">
        <v>8505</v>
      </c>
      <c r="G132" s="98">
        <f>IFERROR(((E132/F132)-1)*100,IF(E132+F132&lt;&gt;0,100,0))</f>
        <v>-11.087595532039973</v>
      </c>
    </row>
    <row r="133" spans="1:7" s="16" customFormat="1" ht="12" x14ac:dyDescent="0.2">
      <c r="A133" s="81" t="s">
        <v>34</v>
      </c>
      <c r="B133" s="82">
        <f>SUM(B130:B132)</f>
        <v>1184285</v>
      </c>
      <c r="C133" s="82">
        <f>SUM(C130:C132)</f>
        <v>694535</v>
      </c>
      <c r="D133" s="98">
        <f>IFERROR(((B133/C133)-1)*100,IF(B133+C133&lt;&gt;0,100,0))</f>
        <v>70.514804869445015</v>
      </c>
      <c r="E133" s="82">
        <f>SUM(E130:E132)</f>
        <v>4518464</v>
      </c>
      <c r="F133" s="82">
        <f>SUM(F130:F132)</f>
        <v>3410230</v>
      </c>
      <c r="G133" s="98">
        <f>IFERROR(((E133/F133)-1)*100,IF(E133+F133&lt;&gt;0,100,0))</f>
        <v>32.497338889165839</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1800</v>
      </c>
      <c r="C136" s="66">
        <v>0</v>
      </c>
      <c r="D136" s="98">
        <f>IFERROR(((B136/C136)-1)*100,)</f>
        <v>0</v>
      </c>
      <c r="E136" s="66">
        <v>338403</v>
      </c>
      <c r="F136" s="66">
        <v>277885</v>
      </c>
      <c r="G136" s="98">
        <f>IFERROR(((E136/F136)-1)*100,)</f>
        <v>21.778073663565856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1800</v>
      </c>
      <c r="C138" s="82">
        <f>SUM(C136:C137)</f>
        <v>0</v>
      </c>
      <c r="D138" s="98">
        <f>IFERROR(((B138/C138)-1)*100,)</f>
        <v>0</v>
      </c>
      <c r="E138" s="82">
        <f>SUM(E136:E137)</f>
        <v>338403</v>
      </c>
      <c r="F138" s="82">
        <f>SUM(F136:F137)</f>
        <v>277885</v>
      </c>
      <c r="G138" s="98">
        <f>IFERROR(((E138/F138)-1)*100,)</f>
        <v>21.778073663565856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102855429.06794</v>
      </c>
      <c r="C142" s="66">
        <v>68052951.099470004</v>
      </c>
      <c r="D142" s="98">
        <f>IFERROR(((B142/C142)-1)*100,IF(B142+C142&lt;&gt;0,100,0))</f>
        <v>51.140292090493979</v>
      </c>
      <c r="E142" s="66">
        <v>421749333.96166998</v>
      </c>
      <c r="F142" s="66">
        <v>333954362.24150997</v>
      </c>
      <c r="G142" s="98">
        <f>IFERROR(((E142/F142)-1)*100,IF(E142+F142&lt;&gt;0,100,0))</f>
        <v>26.289511875478432</v>
      </c>
    </row>
    <row r="143" spans="1:7" s="32" customFormat="1" x14ac:dyDescent="0.2">
      <c r="A143" s="79" t="s">
        <v>74</v>
      </c>
      <c r="B143" s="67">
        <v>2551245.35</v>
      </c>
      <c r="C143" s="66">
        <v>17757237.120000001</v>
      </c>
      <c r="D143" s="98">
        <f>IFERROR(((B143/C143)-1)*100,IF(B143+C143&lt;&gt;0,100,0))</f>
        <v>-85.632644691518323</v>
      </c>
      <c r="E143" s="66">
        <v>38033304.630000003</v>
      </c>
      <c r="F143" s="66">
        <v>46481934.259999998</v>
      </c>
      <c r="G143" s="98">
        <f>IFERROR(((E143/F143)-1)*100,IF(E143+F143&lt;&gt;0,100,0))</f>
        <v>-18.176157607258737</v>
      </c>
    </row>
    <row r="144" spans="1:7" s="16" customFormat="1" ht="12" x14ac:dyDescent="0.2">
      <c r="A144" s="81" t="s">
        <v>34</v>
      </c>
      <c r="B144" s="82">
        <f>SUM(B141:B143)</f>
        <v>105406674.41793999</v>
      </c>
      <c r="C144" s="82">
        <f>SUM(C141:C143)</f>
        <v>85810188.219470009</v>
      </c>
      <c r="D144" s="98">
        <f>IFERROR(((B144/C144)-1)*100,IF(B144+C144&lt;&gt;0,100,0))</f>
        <v>22.837015749632883</v>
      </c>
      <c r="E144" s="82">
        <f>SUM(E141:E143)</f>
        <v>459782638.59166998</v>
      </c>
      <c r="F144" s="82">
        <f>SUM(F141:F143)</f>
        <v>380436296.50150996</v>
      </c>
      <c r="G144" s="98">
        <f>IFERROR(((E144/F144)-1)*100,IF(E144+F144&lt;&gt;0,100,0))</f>
        <v>20.856669781466319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2439.4499999999998</v>
      </c>
      <c r="C147" s="66">
        <v>0</v>
      </c>
      <c r="D147" s="98">
        <f>IFERROR(((B147/C147)-1)*100,IF(B147+C147&lt;&gt;0,100,0))</f>
        <v>100</v>
      </c>
      <c r="E147" s="66">
        <v>542529.66506999999</v>
      </c>
      <c r="F147" s="66">
        <v>292516.82799000002</v>
      </c>
      <c r="G147" s="98">
        <f>IFERROR(((E147/F147)-1)*100,IF(E147+F147&lt;&gt;0,100,0))</f>
        <v>85.469557015894807</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2439.4499999999998</v>
      </c>
      <c r="C149" s="82">
        <f>SUM(C147:C148)</f>
        <v>0</v>
      </c>
      <c r="D149" s="98">
        <f>IFERROR(((B149/C149)-1)*100,IF(B149+C149&lt;&gt;0,100,0))</f>
        <v>100</v>
      </c>
      <c r="E149" s="82">
        <f>SUM(E147:E148)</f>
        <v>542529.66506999999</v>
      </c>
      <c r="F149" s="82">
        <f>SUM(F147:F148)</f>
        <v>292516.82799000002</v>
      </c>
      <c r="G149" s="98">
        <f>IFERROR(((E149/F149)-1)*100,IF(E149+F149&lt;&gt;0,100,0))</f>
        <v>85.469557015894807</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1303690</v>
      </c>
      <c r="C153" s="66">
        <v>883916</v>
      </c>
      <c r="D153" s="98">
        <f>IFERROR(((B153/C153)-1)*100,IF(B153+C153&lt;&gt;0,100,0))</f>
        <v>47.490259255404354</v>
      </c>
      <c r="E153" s="78"/>
      <c r="F153" s="78"/>
      <c r="G153" s="65"/>
    </row>
    <row r="154" spans="1:7" s="16" customFormat="1" ht="12" x14ac:dyDescent="0.2">
      <c r="A154" s="79" t="s">
        <v>74</v>
      </c>
      <c r="B154" s="67">
        <v>2168</v>
      </c>
      <c r="C154" s="66">
        <v>2720</v>
      </c>
      <c r="D154" s="98">
        <f>IFERROR(((B154/C154)-1)*100,IF(B154+C154&lt;&gt;0,100,0))</f>
        <v>-20.294117647058819</v>
      </c>
      <c r="E154" s="78"/>
      <c r="F154" s="78"/>
      <c r="G154" s="65"/>
    </row>
    <row r="155" spans="1:7" s="28" customFormat="1" ht="12" x14ac:dyDescent="0.2">
      <c r="A155" s="81" t="s">
        <v>34</v>
      </c>
      <c r="B155" s="82">
        <f>SUM(B152:B154)</f>
        <v>1305858</v>
      </c>
      <c r="C155" s="82">
        <f>SUM(C152:C154)</f>
        <v>886636</v>
      </c>
      <c r="D155" s="98">
        <f>IFERROR(((B155/C155)-1)*100,IF(B155+C155&lt;&gt;0,100,0))</f>
        <v>47.282312019814213</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430167</v>
      </c>
      <c r="C158" s="66">
        <v>165050</v>
      </c>
      <c r="D158" s="98">
        <f>IFERROR(((B158/C158)-1)*100,IF(B158+C158&lt;&gt;0,100,0))</f>
        <v>160.6282944562254</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430167</v>
      </c>
      <c r="C160" s="82">
        <f>SUM(C158:C159)</f>
        <v>165050</v>
      </c>
      <c r="D160" s="98">
        <f>IFERROR(((B160/C160)-1)*100,IF(B160+C160&lt;&gt;0,100,0))</f>
        <v>160.6282944562254</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7543</v>
      </c>
      <c r="C168" s="113">
        <v>5516</v>
      </c>
      <c r="D168" s="111">
        <f>IFERROR(((B168/C168)-1)*100,IF(B168+C168&lt;&gt;0,100,0))</f>
        <v>36.747643219724438</v>
      </c>
      <c r="E168" s="113">
        <v>161061</v>
      </c>
      <c r="F168" s="113">
        <v>113581</v>
      </c>
      <c r="G168" s="111">
        <f>IFERROR(((E168/F168)-1)*100,IF(E168+F168&lt;&gt;0,100,0))</f>
        <v>41.802766307745131</v>
      </c>
    </row>
    <row r="169" spans="1:7" x14ac:dyDescent="0.2">
      <c r="A169" s="101" t="s">
        <v>32</v>
      </c>
      <c r="B169" s="112">
        <v>50329</v>
      </c>
      <c r="C169" s="113">
        <v>38911</v>
      </c>
      <c r="D169" s="111">
        <f t="shared" ref="D169:D171" si="5">IFERROR(((B169/C169)-1)*100,IF(B169+C169&lt;&gt;0,100,0))</f>
        <v>29.343887332630871</v>
      </c>
      <c r="E169" s="113">
        <v>895220</v>
      </c>
      <c r="F169" s="113">
        <v>812578</v>
      </c>
      <c r="G169" s="111">
        <f>IFERROR(((E169/F169)-1)*100,IF(E169+F169&lt;&gt;0,100,0))</f>
        <v>10.170346723637614</v>
      </c>
    </row>
    <row r="170" spans="1:7" x14ac:dyDescent="0.2">
      <c r="A170" s="101" t="s">
        <v>92</v>
      </c>
      <c r="B170" s="112">
        <v>14077641</v>
      </c>
      <c r="C170" s="113">
        <v>9687989</v>
      </c>
      <c r="D170" s="111">
        <f t="shared" si="5"/>
        <v>45.310249629721923</v>
      </c>
      <c r="E170" s="113">
        <v>231095140</v>
      </c>
      <c r="F170" s="113">
        <v>208439888</v>
      </c>
      <c r="G170" s="111">
        <f>IFERROR(((E170/F170)-1)*100,IF(E170+F170&lt;&gt;0,100,0))</f>
        <v>10.868961894663842</v>
      </c>
    </row>
    <row r="171" spans="1:7" x14ac:dyDescent="0.2">
      <c r="A171" s="101" t="s">
        <v>93</v>
      </c>
      <c r="B171" s="112">
        <v>128798</v>
      </c>
      <c r="C171" s="113">
        <v>92790</v>
      </c>
      <c r="D171" s="111">
        <f t="shared" si="5"/>
        <v>38.805905808815602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466</v>
      </c>
      <c r="C174" s="113">
        <v>198</v>
      </c>
      <c r="D174" s="111">
        <f t="shared" ref="D174:D177" si="6">IFERROR(((B174/C174)-1)*100,IF(B174+C174&lt;&gt;0,100,0))</f>
        <v>135.35353535353534</v>
      </c>
      <c r="E174" s="113">
        <v>7489</v>
      </c>
      <c r="F174" s="113">
        <v>12606</v>
      </c>
      <c r="G174" s="111">
        <f t="shared" ref="G174" si="7">IFERROR(((E174/F174)-1)*100,IF(E174+F174&lt;&gt;0,100,0))</f>
        <v>-40.591781691258134</v>
      </c>
    </row>
    <row r="175" spans="1:7" x14ac:dyDescent="0.2">
      <c r="A175" s="101" t="s">
        <v>32</v>
      </c>
      <c r="B175" s="112">
        <v>4848</v>
      </c>
      <c r="C175" s="113">
        <v>2234</v>
      </c>
      <c r="D175" s="111">
        <f t="shared" si="6"/>
        <v>117.00984780662486</v>
      </c>
      <c r="E175" s="113">
        <v>81213</v>
      </c>
      <c r="F175" s="113">
        <v>129941</v>
      </c>
      <c r="G175" s="111">
        <f t="shared" ref="G175" si="8">IFERROR(((E175/F175)-1)*100,IF(E175+F175&lt;&gt;0,100,0))</f>
        <v>-37.500096197505016</v>
      </c>
    </row>
    <row r="176" spans="1:7" x14ac:dyDescent="0.2">
      <c r="A176" s="101" t="s">
        <v>92</v>
      </c>
      <c r="B176" s="112">
        <v>36133</v>
      </c>
      <c r="C176" s="113">
        <v>17862</v>
      </c>
      <c r="D176" s="111">
        <f t="shared" si="6"/>
        <v>102.28977718060688</v>
      </c>
      <c r="E176" s="113">
        <v>683747</v>
      </c>
      <c r="F176" s="113">
        <v>2702164</v>
      </c>
      <c r="G176" s="111">
        <f t="shared" ref="G176" si="9">IFERROR(((E176/F176)-1)*100,IF(E176+F176&lt;&gt;0,100,0))</f>
        <v>-74.696317469998121</v>
      </c>
    </row>
    <row r="177" spans="1:7" x14ac:dyDescent="0.2">
      <c r="A177" s="101" t="s">
        <v>93</v>
      </c>
      <c r="B177" s="112">
        <v>41839</v>
      </c>
      <c r="C177" s="113">
        <v>56213</v>
      </c>
      <c r="D177" s="111">
        <f t="shared" si="6"/>
        <v>-25.570597548609754</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2020-04-20T06:00:00+00:00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69990132-899A-41D6-9A9E-2149375D3C76}"/>
</file>

<file path=customXml/itemProps2.xml><?xml version="1.0" encoding="utf-8"?>
<ds:datastoreItem xmlns:ds="http://schemas.openxmlformats.org/officeDocument/2006/customXml" ds:itemID="{8D5F92EE-984B-4F6C-B633-DDFAE9D2CC8A}"/>
</file>

<file path=customXml/itemProps3.xml><?xml version="1.0" encoding="utf-8"?>
<ds:datastoreItem xmlns:ds="http://schemas.openxmlformats.org/officeDocument/2006/customXml" ds:itemID="{D2C7B87F-CB69-4A0A-9B0F-5AF926ECF0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2020-04-20T06:15:44Z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