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<sst xmlns="http://schemas.openxmlformats.org/spreadsheetml/2006/main" count="265" uniqueCount="100">
  <si>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</si>
  <si>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</si>
  <si>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</si>
  <si>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</si>
  <si>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</si>
  <si>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</si>
  <si>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</si>
  <si>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</si>
  <si>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</si>
  <si>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</si>
  <si>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</si>
  <si>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</si>
  <si>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</si>
  <si>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</si>
  <si>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</si>
  <si>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</si>
  <si>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</si>
  <si>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</si>
  <si>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</si>
  <si>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</si>
  <si>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</si>
  <si>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</si>
  <si>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</si>
  <si>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</si>
  <si>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</si>
  <si>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</si>
  <si>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</si>
  <si>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</si>
  <si>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</si>
  <si>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</si>
  <si>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</si>
  <si>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</si>
  <si>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</si>
  <si>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</si>
  <si>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</si>
  <si>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</si>
  <si>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</si>
  <si>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</si>
  <si>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</si>
  <si>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</si>
  <si>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</si>
  <si>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</si>
  <si>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</si>
  <si>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</si>
  <si>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</si>
  <si>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</si>
  <si>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</si>
  <si>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</si>
  <si>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</si>
  <si>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</si>
  <si>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</si>
  <si>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</si>
  <si>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</si>
  <si>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</si>
  <si>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</si>
  <si>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</si>
  <si>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</si>
  <si>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</si>
  <si>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</si>
  <si>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</si>
  <si>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</si>
  <si>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</si>
  <si>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</si>
  <si>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</si>
  <si>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</si>
  <si>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</si>
  <si>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</si>
  <si>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</si>
  <si>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</si>
  <si>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</si>
  <si>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</si>
  <si>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</si>
  <si>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</si>
  <si>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</si>
  <si>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</si>
  <si>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</si>
  <si>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</si>
  <si>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</si>
  <si>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</si>
  <si>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</si>
  <si>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</si>
  <si>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</si>
  <si>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</si>
  <si>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</si>
  <si>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</si>
  <si>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</si>
  <si>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</si>
  <si>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</si>
  <si>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</si>
  <si>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</si>
  <si>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</si>
  <si>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</si>
  <si>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</si>
  <si>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</si>
  <si>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</si>
  <si>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</si>
  <si>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</si>
  <si>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24 April 2020</t>
  </si>
  <si>
    <t>24.04.2020</t>
  </si>
  <si>
    <t>26.04.2019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</si>
</sst>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1965092</v>
      </c>
      <c r="C11" s="67">
        <v>853011</v>
      </c>
      <c r="D11" s="98">
        <f>IFERROR(((B11/C11)-1)*100,IF(B11+C11&lt;&gt;0,100,0))</f>
        <v>130.37123788556067</v>
      </c>
      <c r="E11" s="67">
        <v>32945414</v>
      </c>
      <c r="F11" s="67">
        <v>22552586</v>
      </c>
      <c r="G11" s="98">
        <f>IFERROR(((E11/F11)-1)*100,IF(E11+F11&lt;&gt;0,100,0))</f>
        <v>46.082644358389757</v>
      </c>
    </row>
    <row r="12" spans="1:7" s="16" customFormat="1" ht="12" x14ac:dyDescent="0.2">
      <c r="A12" s="64" t="s">
        <v>9</v>
      </c>
      <c r="B12" s="67">
        <v>2356525.4980000001</v>
      </c>
      <c r="C12" s="67">
        <v>763929.59600000002</v>
      </c>
      <c r="D12" s="98">
        <f>IFERROR(((B12/C12)-1)*100,IF(B12+C12&lt;&gt;0,100,0))</f>
        <v>208.47417227175998</v>
      </c>
      <c r="E12" s="67">
        <v>36433868.044</v>
      </c>
      <c r="F12" s="67">
        <v>24948993.326000001</v>
      </c>
      <c r="G12" s="98">
        <f>IFERROR(((E12/F12)-1)*100,IF(E12+F12&lt;&gt;0,100,0))</f>
        <v>46.033419336528134</v>
      </c>
    </row>
    <row r="13" spans="1:7" s="16" customFormat="1" ht="12" x14ac:dyDescent="0.2">
      <c r="A13" s="64" t="s">
        <v>10</v>
      </c>
      <c r="B13" s="67">
        <v>103611803.707385</v>
      </c>
      <c r="C13" s="67">
        <v>59229648.1565511</v>
      </c>
      <c r="D13" s="98">
        <f>IFERROR(((B13/C13)-1)*100,IF(B13+C13&lt;&gt;0,100,0))</f>
        <v>74.932330230168702</v>
      </c>
      <c r="E13" s="67">
        <v>1953236230.6872201</v>
      </c>
      <c r="F13" s="67">
        <v>1540524052.0241799</v>
      </c>
      <c r="G13" s="98">
        <f>IFERROR(((E13/F13)-1)*100,IF(E13+F13&lt;&gt;0,100,0))</f>
        <v>26.790375529726695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471</v>
      </c>
      <c r="C16" s="67">
        <v>412</v>
      </c>
      <c r="D16" s="98">
        <f>IFERROR(((B16/C16)-1)*100,IF(B16+C16&lt;&gt;0,100,0))</f>
        <v>14.320388349514568</v>
      </c>
      <c r="E16" s="67">
        <v>7951</v>
      </c>
      <c r="F16" s="67">
        <v>13809</v>
      </c>
      <c r="G16" s="98">
        <f>IFERROR(((E16/F16)-1)*100,IF(E16+F16&lt;&gt;0,100,0))</f>
        <v>-42.421609095517418</v>
      </c>
    </row>
    <row r="17" spans="1:7" s="16" customFormat="1" ht="12" x14ac:dyDescent="0.2">
      <c r="A17" s="64" t="s">
        <v>9</v>
      </c>
      <c r="B17" s="67">
        <v>210529.09700000001</v>
      </c>
      <c r="C17" s="67">
        <v>31702.414000000001</v>
      </c>
      <c r="D17" s="98">
        <f>IFERROR(((B17/C17)-1)*100,IF(B17+C17&lt;&gt;0,100,0))</f>
        <v>564.07907296901749</v>
      </c>
      <c r="E17" s="67">
        <v>3781411.747</v>
      </c>
      <c r="F17" s="67">
        <v>2675728.7820000001</v>
      </c>
      <c r="G17" s="98">
        <f>IFERROR(((E17/F17)-1)*100,IF(E17+F17&lt;&gt;0,100,0))</f>
        <v>41.322684587394761</v>
      </c>
    </row>
    <row r="18" spans="1:7" s="16" customFormat="1" ht="12" x14ac:dyDescent="0.2">
      <c r="A18" s="64" t="s">
        <v>10</v>
      </c>
      <c r="B18" s="67">
        <v>7974096.9052959001</v>
      </c>
      <c r="C18" s="67">
        <v>1667170.2563811</v>
      </c>
      <c r="D18" s="98">
        <f>IFERROR(((B18/C18)-1)*100,IF(B18+C18&lt;&gt;0,100,0))</f>
        <v>378.30129375059425</v>
      </c>
      <c r="E18" s="67">
        <v>135907503.51862901</v>
      </c>
      <c r="F18" s="67">
        <v>93003151.301513299</v>
      </c>
      <c r="G18" s="98">
        <f>IFERROR(((E18/F18)-1)*100,IF(E18+F18&lt;&gt;0,100,0))</f>
        <v>46.132148875279675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18582795.702009998</v>
      </c>
      <c r="C24" s="66">
        <v>13527748.216600001</v>
      </c>
      <c r="D24" s="65">
        <f>B24-C24</f>
        <v>5055047.4854099974</v>
      </c>
      <c r="E24" s="67">
        <v>309266774.08753002</v>
      </c>
      <c r="F24" s="67">
        <v>296996761.77982998</v>
      </c>
      <c r="G24" s="65">
        <f>E24-F24</f>
        <v>12270012.307700038</v>
      </c>
    </row>
    <row r="25" spans="1:7" s="16" customFormat="1" ht="12" x14ac:dyDescent="0.2">
      <c r="A25" s="68" t="s">
        <v>15</v>
      </c>
      <c r="B25" s="66">
        <v>18549744.818890002</v>
      </c>
      <c r="C25" s="66">
        <v>12341400.96016</v>
      </c>
      <c r="D25" s="65">
        <f>B25-C25</f>
        <v>6208343.8587300014</v>
      </c>
      <c r="E25" s="67">
        <v>342426582.41052997</v>
      </c>
      <c r="F25" s="67">
        <v>322813219.63384002</v>
      </c>
      <c r="G25" s="65">
        <f>E25-F25</f>
        <v>19613362.776689947</v>
      </c>
    </row>
    <row r="26" spans="1:7" s="28" customFormat="1" ht="12" x14ac:dyDescent="0.2">
      <c r="A26" s="69" t="s">
        <v>16</v>
      </c>
      <c r="B26" s="70">
        <f>B24-B25</f>
        <v>33050.883119996637</v>
      </c>
      <c r="C26" s="70">
        <f>C24-C25</f>
        <v>1186347.2564400006</v>
      </c>
      <c r="D26" s="70"/>
      <c r="E26" s="70">
        <f>E24-E25</f>
        <v>-33159808.322999954</v>
      </c>
      <c r="F26" s="70">
        <f>F24-F25</f>
        <v>-25816457.854010046</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49527.234739270003</v>
      </c>
      <c r="C33" s="126">
        <v>58894.192265969999</v>
      </c>
      <c r="D33" s="98">
        <f t="shared" ref="D33:D42" si="0">IFERROR(((B33/C33)-1)*100,IF(B33+C33&lt;&gt;0,100,0))</f>
        <v>-15.904721953564128</v>
      </c>
      <c r="E33" s="64"/>
      <c r="F33" s="126">
        <v>49682.57</v>
      </c>
      <c r="G33" s="126">
        <v>47264.12</v>
      </c>
    </row>
    <row r="34" spans="1:7" s="16" customFormat="1" ht="12" x14ac:dyDescent="0.2">
      <c r="A34" s="64" t="s">
        <v>23</v>
      </c>
      <c r="B34" s="126">
        <v>52329.152009029996</v>
      </c>
      <c r="C34" s="126">
        <v>73531.594104610005</v>
      </c>
      <c r="D34" s="98">
        <f t="shared" si="0"/>
        <v>-28.834465448166778</v>
      </c>
      <c r="E34" s="64"/>
      <c r="F34" s="126">
        <v>54171.56</v>
      </c>
      <c r="G34" s="126">
        <v>51518.71</v>
      </c>
    </row>
    <row r="35" spans="1:7" s="16" customFormat="1" ht="12" x14ac:dyDescent="0.2">
      <c r="A35" s="64" t="s">
        <v>24</v>
      </c>
      <c r="B35" s="126">
        <v>33215.165882690002</v>
      </c>
      <c r="C35" s="126">
        <v>49662.43993457</v>
      </c>
      <c r="D35" s="98">
        <f t="shared" si="0"/>
        <v>-33.118135302150264</v>
      </c>
      <c r="E35" s="64"/>
      <c r="F35" s="126">
        <v>34766.949999999997</v>
      </c>
      <c r="G35" s="126">
        <v>32720.69</v>
      </c>
    </row>
    <row r="36" spans="1:7" s="16" customFormat="1" ht="12" x14ac:dyDescent="0.2">
      <c r="A36" s="64" t="s">
        <v>25</v>
      </c>
      <c r="B36" s="126">
        <v>45595.468243000003</v>
      </c>
      <c r="C36" s="126">
        <v>52572.038239959998</v>
      </c>
      <c r="D36" s="98">
        <f t="shared" si="0"/>
        <v>-13.27049555338926</v>
      </c>
      <c r="E36" s="64"/>
      <c r="F36" s="126">
        <v>45783.63</v>
      </c>
      <c r="G36" s="126">
        <v>43360.21</v>
      </c>
    </row>
    <row r="37" spans="1:7" s="16" customFormat="1" ht="12" x14ac:dyDescent="0.2">
      <c r="A37" s="64" t="s">
        <v>79</v>
      </c>
      <c r="B37" s="126">
        <v>44643.731509279998</v>
      </c>
      <c r="C37" s="126">
        <v>46622.336662889997</v>
      </c>
      <c r="D37" s="98">
        <f t="shared" si="0"/>
        <v>-4.2438995881236234</v>
      </c>
      <c r="E37" s="64"/>
      <c r="F37" s="126">
        <v>44932.69</v>
      </c>
      <c r="G37" s="126">
        <v>40021.18</v>
      </c>
    </row>
    <row r="38" spans="1:7" s="16" customFormat="1" ht="12" x14ac:dyDescent="0.2">
      <c r="A38" s="64" t="s">
        <v>26</v>
      </c>
      <c r="B38" s="126">
        <v>70149.602406060003</v>
      </c>
      <c r="C38" s="126">
        <v>73797.578108949994</v>
      </c>
      <c r="D38" s="98">
        <f t="shared" si="0"/>
        <v>-4.9432187293522727</v>
      </c>
      <c r="E38" s="64"/>
      <c r="F38" s="126">
        <v>70931.06</v>
      </c>
      <c r="G38" s="126">
        <v>68793.600000000006</v>
      </c>
    </row>
    <row r="39" spans="1:7" s="16" customFormat="1" ht="12" x14ac:dyDescent="0.2">
      <c r="A39" s="64" t="s">
        <v>27</v>
      </c>
      <c r="B39" s="126">
        <v>9553.42429687</v>
      </c>
      <c r="C39" s="126">
        <v>17068.226282330001</v>
      </c>
      <c r="D39" s="98">
        <f t="shared" si="0"/>
        <v>-44.028019438901808</v>
      </c>
      <c r="E39" s="64"/>
      <c r="F39" s="126">
        <v>9892.94</v>
      </c>
      <c r="G39" s="126">
        <v>9186.94</v>
      </c>
    </row>
    <row r="40" spans="1:7" s="16" customFormat="1" ht="12" x14ac:dyDescent="0.2">
      <c r="A40" s="64" t="s">
        <v>28</v>
      </c>
      <c r="B40" s="126">
        <v>65954.656964449998</v>
      </c>
      <c r="C40" s="126">
        <v>78761.287200730003</v>
      </c>
      <c r="D40" s="98">
        <f t="shared" si="0"/>
        <v>-16.26005705523983</v>
      </c>
      <c r="E40" s="64"/>
      <c r="F40" s="126">
        <v>66692.02</v>
      </c>
      <c r="G40" s="126">
        <v>64508.59</v>
      </c>
    </row>
    <row r="41" spans="1:7" s="16" customFormat="1" ht="12" x14ac:dyDescent="0.2">
      <c r="A41" s="64" t="s">
        <v>29</v>
      </c>
      <c r="B41" s="126">
        <v>4934.8671302900002</v>
      </c>
      <c r="C41" s="126">
        <v>1488.56339275</v>
      </c>
      <c r="D41" s="98">
        <f t="shared" si="0"/>
        <v>231.5187753726251</v>
      </c>
      <c r="E41" s="64"/>
      <c r="F41" s="126">
        <v>4967.55</v>
      </c>
      <c r="G41" s="126">
        <v>3788.1</v>
      </c>
    </row>
    <row r="42" spans="1:7" s="16" customFormat="1" ht="12" x14ac:dyDescent="0.2">
      <c r="A42" s="64" t="s">
        <v>78</v>
      </c>
      <c r="B42" s="126">
        <v>781.23129328000005</v>
      </c>
      <c r="C42" s="126">
        <v>842.04632354</v>
      </c>
      <c r="D42" s="98">
        <f t="shared" si="0"/>
        <v>-7.2222903372264451</v>
      </c>
      <c r="E42" s="64"/>
      <c r="F42" s="126">
        <v>795.28</v>
      </c>
      <c r="G42" s="126">
        <v>775.07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15847.0508636824</v>
      </c>
      <c r="D48" s="72"/>
      <c r="E48" s="127">
        <v>16576.6028926869</v>
      </c>
      <c r="F48" s="72"/>
      <c r="G48" s="98">
        <f>IFERROR(((C48/E48)-1)*100,IF(C48+E48&lt;&gt;0,100,0))</f>
        <v>-4.4010949271539701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4128</v>
      </c>
      <c r="D54" s="75"/>
      <c r="E54" s="128">
        <v>815256</v>
      </c>
      <c r="F54" s="128">
        <v>88532446.519999996</v>
      </c>
      <c r="G54" s="128">
        <v>9764173.4639999997</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7990</v>
      </c>
      <c r="C68" s="66">
        <v>4869</v>
      </c>
      <c r="D68" s="98">
        <f>IFERROR(((B68/C68)-1)*100,IF(B68+C68&lt;&gt;0,100,0))</f>
        <v>64.099404395153002</v>
      </c>
      <c r="E68" s="66">
        <v>117851</v>
      </c>
      <c r="F68" s="66">
        <v>90650</v>
      </c>
      <c r="G68" s="98">
        <f>IFERROR(((E68/F68)-1)*100,IF(E68+F68&lt;&gt;0,100,0))</f>
        <v>30.006618863761723</v>
      </c>
    </row>
    <row r="69" spans="1:7" s="16" customFormat="1" ht="12" x14ac:dyDescent="0.2">
      <c r="A69" s="79" t="s">
        <v>54</v>
      </c>
      <c r="B69" s="67">
        <v>280180536.52600002</v>
      </c>
      <c r="C69" s="66">
        <v>247910882.521</v>
      </c>
      <c r="D69" s="98">
        <f>IFERROR(((B69/C69)-1)*100,IF(B69+C69&lt;&gt;0,100,0))</f>
        <v>13.016634718432151</v>
      </c>
      <c r="E69" s="66">
        <v>4103550542.4180002</v>
      </c>
      <c r="F69" s="66">
        <v>2970437909.6760001</v>
      </c>
      <c r="G69" s="98">
        <f>IFERROR(((E69/F69)-1)*100,IF(E69+F69&lt;&gt;0,100,0))</f>
        <v>38.146316038149195</v>
      </c>
    </row>
    <row r="70" spans="1:7" s="62" customFormat="1" ht="12" x14ac:dyDescent="0.2">
      <c r="A70" s="79" t="s">
        <v>55</v>
      </c>
      <c r="B70" s="67">
        <v>253345217.94084999</v>
      </c>
      <c r="C70" s="66">
        <v>252722639.97323</v>
      </c>
      <c r="D70" s="98">
        <f>IFERROR(((B70/C70)-1)*100,IF(B70+C70&lt;&gt;0,100,0))</f>
        <v>0.24634831595853335</v>
      </c>
      <c r="E70" s="66">
        <v>3955001277.83531</v>
      </c>
      <c r="F70" s="66">
        <v>2998484805.4537101</v>
      </c>
      <c r="G70" s="98">
        <f>IFERROR(((E70/F70)-1)*100,IF(E70+F70&lt;&gt;0,100,0))</f>
        <v>31.899993978354235</v>
      </c>
    </row>
    <row r="71" spans="1:7" s="16" customFormat="1" ht="12" x14ac:dyDescent="0.2">
      <c r="A71" s="79" t="s">
        <v>94</v>
      </c>
      <c r="B71" s="98">
        <f>IFERROR(B69/B68/1000,)</f>
        <v>35.066400065832291</v>
      </c>
      <c r="C71" s="98">
        <f>IFERROR(C69/C68/1000,)</f>
        <v>50.916180431505438</v>
      </c>
      <c r="D71" s="98">
        <f>IFERROR(((B71/C71)-1)*100,IF(B71+C71&lt;&gt;0,100,0))</f>
        <v>-31.129162147178203</v>
      </c>
      <c r="E71" s="98">
        <f>IFERROR(E69/E68/1000,)</f>
        <v>34.819819453530307</v>
      </c>
      <c r="F71" s="98">
        <f>IFERROR(F69/F68/1000,)</f>
        <v>32.76820639466078</v>
      </c>
      <c r="G71" s="98">
        <f>IFERROR(((E71/F71)-1)*100,IF(E71+F71&lt;&gt;0,100,0))</f>
        <v>6.2609867447728673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3031</v>
      </c>
      <c r="C74" s="66">
        <v>2887</v>
      </c>
      <c r="D74" s="98">
        <f>IFERROR(((B74/C74)-1)*100,IF(B74+C74&lt;&gt;0,100,0))</f>
        <v>4.9878766886040982</v>
      </c>
      <c r="E74" s="66">
        <v>57472</v>
      </c>
      <c r="F74" s="66">
        <v>57378</v>
      </c>
      <c r="G74" s="98">
        <f>IFERROR(((E74/F74)-1)*100,IF(E74+F74&lt;&gt;0,100,0))</f>
        <v>0.16382585660008608</v>
      </c>
    </row>
    <row r="75" spans="1:7" s="16" customFormat="1" ht="12" x14ac:dyDescent="0.2">
      <c r="A75" s="79" t="s">
        <v>54</v>
      </c>
      <c r="B75" s="67">
        <v>460831135</v>
      </c>
      <c r="C75" s="66">
        <v>385107788.10000002</v>
      </c>
      <c r="D75" s="98">
        <f>IFERROR(((B75/C75)-1)*100,IF(B75+C75&lt;&gt;0,100,0))</f>
        <v>19.662896788869165</v>
      </c>
      <c r="E75" s="66">
        <v>7960603277.6280003</v>
      </c>
      <c r="F75" s="66">
        <v>7915304038.0500002</v>
      </c>
      <c r="G75" s="98">
        <f>IFERROR(((E75/F75)-1)*100,IF(E75+F75&lt;&gt;0,100,0))</f>
        <v>0.57229942602634587</v>
      </c>
    </row>
    <row r="76" spans="1:7" s="16" customFormat="1" ht="12" x14ac:dyDescent="0.2">
      <c r="A76" s="79" t="s">
        <v>55</v>
      </c>
      <c r="B76" s="67">
        <v>423347229.86851001</v>
      </c>
      <c r="C76" s="66">
        <v>384963538.92522001</v>
      </c>
      <c r="D76" s="98">
        <f>IFERROR(((B76/C76)-1)*100,IF(B76+C76&lt;&gt;0,100,0))</f>
        <v>9.9707341247052828</v>
      </c>
      <c r="E76" s="66">
        <v>7894011630.3489199</v>
      </c>
      <c r="F76" s="66">
        <v>7674548713.2526999</v>
      </c>
      <c r="G76" s="98">
        <f>IFERROR(((E76/F76)-1)*100,IF(E76+F76&lt;&gt;0,100,0))</f>
        <v>2.8596198329843503</v>
      </c>
    </row>
    <row r="77" spans="1:7" s="16" customFormat="1" ht="12" x14ac:dyDescent="0.2">
      <c r="A77" s="79" t="s">
        <v>94</v>
      </c>
      <c r="B77" s="98">
        <f>IFERROR(B75/B74/1000,)</f>
        <v>152.03930550973277</v>
      </c>
      <c r="C77" s="98">
        <f>IFERROR(C75/C74/1000,)</f>
        <v>133.39376103221338</v>
      </c>
      <c r="D77" s="98">
        <f>IFERROR(((B77/C77)-1)*100,IF(B77+C77&lt;&gt;0,100,0))</f>
        <v>13.977823500318486</v>
      </c>
      <c r="E77" s="98">
        <f>IFERROR(E75/E74/1000,)</f>
        <v>138.51272406785915</v>
      </c>
      <c r="F77" s="98">
        <f>IFERROR(F75/F74/1000,)</f>
        <v>137.95015577486146</v>
      </c>
      <c r="G77" s="98">
        <f>IFERROR(((E77/F77)-1)*100,IF(E77+F77&lt;&gt;0,100,0))</f>
        <v>0.40780547860765903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216</v>
      </c>
      <c r="C80" s="66">
        <v>132</v>
      </c>
      <c r="D80" s="98">
        <f>IFERROR(((B80/C80)-1)*100,IF(B80+C80&lt;&gt;0,100,0))</f>
        <v>63.636363636363647</v>
      </c>
      <c r="E80" s="66">
        <v>4392</v>
      </c>
      <c r="F80" s="66">
        <v>2909</v>
      </c>
      <c r="G80" s="98">
        <f>IFERROR(((E80/F80)-1)*100,IF(E80+F80&lt;&gt;0,100,0))</f>
        <v>50.97971811619113</v>
      </c>
    </row>
    <row r="81" spans="1:7" s="16" customFormat="1" ht="12" x14ac:dyDescent="0.2">
      <c r="A81" s="79" t="s">
        <v>54</v>
      </c>
      <c r="B81" s="67">
        <v>16960973.043000001</v>
      </c>
      <c r="C81" s="66">
        <v>9620726.9079999998</v>
      </c>
      <c r="D81" s="98">
        <f>IFERROR(((B81/C81)-1)*100,IF(B81+C81&lt;&gt;0,100,0))</f>
        <v>76.296169771707255</v>
      </c>
      <c r="E81" s="66">
        <v>365094158.41100001</v>
      </c>
      <c r="F81" s="66">
        <v>201681092.639</v>
      </c>
      <c r="G81" s="98">
        <f>IFERROR(((E81/F81)-1)*100,IF(E81+F81&lt;&gt;0,100,0))</f>
        <v>81.025476227710641</v>
      </c>
    </row>
    <row r="82" spans="1:7" s="16" customFormat="1" ht="12" x14ac:dyDescent="0.2">
      <c r="A82" s="79" t="s">
        <v>55</v>
      </c>
      <c r="B82" s="67">
        <v>2286776.8476296398</v>
      </c>
      <c r="C82" s="66">
        <v>1425581.66273999</v>
      </c>
      <c r="D82" s="98">
        <f>IFERROR(((B82/C82)-1)*100,IF(B82+C82&lt;&gt;0,100,0))</f>
        <v>60.41009136119353</v>
      </c>
      <c r="E82" s="66">
        <v>110065350.979158</v>
      </c>
      <c r="F82" s="66">
        <v>75311827.196609393</v>
      </c>
      <c r="G82" s="98">
        <f>IFERROR(((E82/F82)-1)*100,IF(E82+F82&lt;&gt;0,100,0))</f>
        <v>46.14616996586858</v>
      </c>
    </row>
    <row r="83" spans="1:7" s="32" customFormat="1" x14ac:dyDescent="0.2">
      <c r="A83" s="79" t="s">
        <v>94</v>
      </c>
      <c r="B83" s="98">
        <f>IFERROR(B81/B80/1000,)</f>
        <v>78.523023347222235</v>
      </c>
      <c r="C83" s="98">
        <f>IFERROR(C81/C80/1000,)</f>
        <v>72.884294757575759</v>
      </c>
      <c r="D83" s="98">
        <f>IFERROR(((B83/C83)-1)*100,IF(B83+C83&lt;&gt;0,100,0))</f>
        <v>7.7365481938211023</v>
      </c>
      <c r="E83" s="98">
        <f>IFERROR(E81/E80/1000,)</f>
        <v>83.127085248406189</v>
      </c>
      <c r="F83" s="98">
        <f>IFERROR(F81/F80/1000,)</f>
        <v>69.330042158473702</v>
      </c>
      <c r="G83" s="98">
        <f>IFERROR(((E83/F83)-1)*100,IF(E83+F83&lt;&gt;0,100,0))</f>
        <v>19.900526035157149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11237</v>
      </c>
      <c r="C86" s="64">
        <f>C68+C74+C80</f>
        <v>7888</v>
      </c>
      <c r="D86" s="98">
        <f>IFERROR(((B86/C86)-1)*100,IF(B86+C86&lt;&gt;0,100,0))</f>
        <v>42.456896551724135</v>
      </c>
      <c r="E86" s="64">
        <f>E68+E74+E80</f>
        <v>179715</v>
      </c>
      <c r="F86" s="64">
        <f>F68+F74+F80</f>
        <v>150937</v>
      </c>
      <c r="G86" s="98">
        <f>IFERROR(((E86/F86)-1)*100,IF(E86+F86&lt;&gt;0,100,0))</f>
        <v>19.066232931620487</v>
      </c>
    </row>
    <row r="87" spans="1:7" s="62" customFormat="1" ht="12" x14ac:dyDescent="0.2">
      <c r="A87" s="79" t="s">
        <v>54</v>
      </c>
      <c r="B87" s="64">
        <f t="shared" ref="B87:C87" si="1">B69+B75+B81</f>
        <v>757972644.56900001</v>
      </c>
      <c r="C87" s="64">
        <f t="shared" si="1"/>
        <v>642639397.52900004</v>
      </c>
      <c r="D87" s="98">
        <f>IFERROR(((B87/C87)-1)*100,IF(B87+C87&lt;&gt;0,100,0))</f>
        <v>17.946806168975261</v>
      </c>
      <c r="E87" s="64">
        <f t="shared" ref="E87:F87" si="2">E69+E75+E81</f>
        <v>12429247978.457001</v>
      </c>
      <c r="F87" s="64">
        <f t="shared" si="2"/>
        <v>11087423040.365</v>
      </c>
      <c r="G87" s="98">
        <f>IFERROR(((E87/F87)-1)*100,IF(E87+F87&lt;&gt;0,100,0))</f>
        <v>12.102225496465113</v>
      </c>
    </row>
    <row r="88" spans="1:7" s="62" customFormat="1" ht="12" x14ac:dyDescent="0.2">
      <c r="A88" s="79" t="s">
        <v>55</v>
      </c>
      <c r="B88" s="64">
        <f t="shared" ref="B88:C88" si="3">B70+B76+B82</f>
        <v>678979224.65698969</v>
      </c>
      <c r="C88" s="64">
        <f t="shared" si="3"/>
        <v>639111760.56119001</v>
      </c>
      <c r="D88" s="98">
        <f>IFERROR(((B88/C88)-1)*100,IF(B88+C88&lt;&gt;0,100,0))</f>
        <v>6.2379487526239341</v>
      </c>
      <c r="E88" s="64">
        <f t="shared" ref="E88:F88" si="4">E70+E76+E82</f>
        <v>11959078259.163389</v>
      </c>
      <c r="F88" s="64">
        <f t="shared" si="4"/>
        <v>10748345345.903019</v>
      </c>
      <c r="G88" s="98">
        <f>IFERROR(((E88/F88)-1)*100,IF(E88+F88&lt;&gt;0,100,0))</f>
        <v>11.26436557718038</v>
      </c>
    </row>
    <row r="89" spans="1:7" s="63" customFormat="1" x14ac:dyDescent="0.2">
      <c r="A89" s="79" t="s">
        <v>95</v>
      </c>
      <c r="B89" s="98">
        <f>IFERROR((B75/B87)*100,IF(B75+B87&lt;&gt;0,100,0))</f>
        <v>60.797858379445714</v>
      </c>
      <c r="C89" s="98">
        <f>IFERROR((C75/C87)*100,IF(C75+C87&lt;&gt;0,100,0))</f>
        <v>59.925953743385527</v>
      </c>
      <c r="D89" s="98">
        <f>IFERROR(((B89/C89)-1)*100,IF(B89+C89&lt;&gt;0,100,0))</f>
        <v>1.4549699781063907</v>
      </c>
      <c r="E89" s="98">
        <f>IFERROR((E75/E87)*100,IF(E75+E87&lt;&gt;0,100,0))</f>
        <v>64.047344549128951</v>
      </c>
      <c r="F89" s="98">
        <f>IFERROR((F75/F87)*100,IF(F75+F87&lt;&gt;0,100,0))</f>
        <v>71.389934426001915</v>
      </c>
      <c r="G89" s="98">
        <f>IFERROR(((E89/F89)-1)*100,IF(E89+F89&lt;&gt;0,100,0))</f>
        <v>-10.285189272002771</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35564464.138999999</v>
      </c>
      <c r="C95" s="129">
        <v>35223812.744000003</v>
      </c>
      <c r="D95" s="65">
        <f>B95-C95</f>
        <v>340651.39499999583</v>
      </c>
      <c r="E95" s="129">
        <v>521014218.47600001</v>
      </c>
      <c r="F95" s="129">
        <v>428992535.67199999</v>
      </c>
      <c r="G95" s="80">
        <f>E95-F95</f>
        <v>92021682.80400002</v>
      </c>
    </row>
    <row r="96" spans="1:7" s="16" customFormat="1" ht="13.5" x14ac:dyDescent="0.2">
      <c r="A96" s="79" t="s">
        <v>88</v>
      </c>
      <c r="B96" s="66">
        <v>48990817.188000001</v>
      </c>
      <c r="C96" s="129">
        <v>38984989.138999999</v>
      </c>
      <c r="D96" s="65">
        <f>B96-C96</f>
        <v>10005828.049000002</v>
      </c>
      <c r="E96" s="129">
        <v>588495026.98599994</v>
      </c>
      <c r="F96" s="129">
        <v>403870958.199</v>
      </c>
      <c r="G96" s="80">
        <f>E96-F96</f>
        <v>184624068.78699994</v>
      </c>
    </row>
    <row r="97" spans="1:7" s="28" customFormat="1" ht="12" x14ac:dyDescent="0.2">
      <c r="A97" s="81" t="s">
        <v>16</v>
      </c>
      <c r="B97" s="65">
        <f>B95-B96</f>
        <v>-13426353.049000002</v>
      </c>
      <c r="C97" s="65">
        <f>C95-C96</f>
        <v>-3761176.3949999958</v>
      </c>
      <c r="D97" s="82"/>
      <c r="E97" s="65">
        <f>E95-E96</f>
        <v>-67480808.509999931</v>
      </c>
      <c r="F97" s="82">
        <f>F95-F96</f>
        <v>25121577.47299999</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640.40312359078598</v>
      </c>
      <c r="C104" s="131">
        <v>661.73178984924698</v>
      </c>
      <c r="D104" s="98">
        <f>IFERROR(((B104/C104)-1)*100,IF(B104+C104&lt;&gt;0,100,0))</f>
        <v>-3.2231587760533587</v>
      </c>
      <c r="E104" s="84"/>
      <c r="F104" s="130">
        <v>667.18203368877801</v>
      </c>
      <c r="G104" s="130">
        <v>640.40312359078598</v>
      </c>
    </row>
    <row r="105" spans="1:7" s="16" customFormat="1" ht="12" x14ac:dyDescent="0.2">
      <c r="A105" s="79" t="s">
        <v>50</v>
      </c>
      <c r="B105" s="130">
        <v>632.69898464540302</v>
      </c>
      <c r="C105" s="131">
        <v>655.18010628035699</v>
      </c>
      <c r="D105" s="98">
        <f>IFERROR(((B105/C105)-1)*100,IF(B105+C105&lt;&gt;0,100,0))</f>
        <v>-3.4312888043236955</v>
      </c>
      <c r="E105" s="84"/>
      <c r="F105" s="130">
        <v>659.13120594003396</v>
      </c>
      <c r="G105" s="130">
        <v>632.69898464540302</v>
      </c>
    </row>
    <row r="106" spans="1:7" s="16" customFormat="1" ht="12" x14ac:dyDescent="0.2">
      <c r="A106" s="79" t="s">
        <v>51</v>
      </c>
      <c r="B106" s="130">
        <v>671.81191997853898</v>
      </c>
      <c r="C106" s="131">
        <v>687.13627044178804</v>
      </c>
      <c r="D106" s="98">
        <f>IFERROR(((B106/C106)-1)*100,IF(B106+C106&lt;&gt;0,100,0))</f>
        <v>-2.2301763307293387</v>
      </c>
      <c r="E106" s="84"/>
      <c r="F106" s="130">
        <v>700.05060625434101</v>
      </c>
      <c r="G106" s="130">
        <v>671.81191997853898</v>
      </c>
    </row>
    <row r="107" spans="1:7" s="28" customFormat="1" ht="12" x14ac:dyDescent="0.2">
      <c r="A107" s="81" t="s">
        <v>52</v>
      </c>
      <c r="B107" s="85"/>
      <c r="C107" s="84"/>
      <c r="D107" s="86"/>
      <c r="E107" s="84"/>
      <c r="F107" s="71"/>
      <c r="G107" s="71"/>
    </row>
    <row r="108" spans="1:7" s="16" customFormat="1" ht="12" x14ac:dyDescent="0.2">
      <c r="A108" s="79" t="s">
        <v>56</v>
      </c>
      <c r="B108" s="130">
        <v>549.79936205917295</v>
      </c>
      <c r="C108" s="131">
        <v>504.743648783894</v>
      </c>
      <c r="D108" s="98">
        <f>IFERROR(((B108/C108)-1)*100,IF(B108+C108&lt;&gt;0,100,0))</f>
        <v>8.9264547228744995</v>
      </c>
      <c r="E108" s="84"/>
      <c r="F108" s="130">
        <v>551.12304749126702</v>
      </c>
      <c r="G108" s="130">
        <v>548.40306929717804</v>
      </c>
    </row>
    <row r="109" spans="1:7" s="16" customFormat="1" ht="12" x14ac:dyDescent="0.2">
      <c r="A109" s="79" t="s">
        <v>57</v>
      </c>
      <c r="B109" s="130">
        <v>665.74151657527898</v>
      </c>
      <c r="C109" s="131">
        <v>630.88175091526</v>
      </c>
      <c r="D109" s="98">
        <f>IFERROR(((B109/C109)-1)*100,IF(B109+C109&lt;&gt;0,100,0))</f>
        <v>5.5255625336199321</v>
      </c>
      <c r="E109" s="84"/>
      <c r="F109" s="130">
        <v>674.57429165985297</v>
      </c>
      <c r="G109" s="130">
        <v>665.74151657527898</v>
      </c>
    </row>
    <row r="110" spans="1:7" s="16" customFormat="1" ht="12" x14ac:dyDescent="0.2">
      <c r="A110" s="79" t="s">
        <v>59</v>
      </c>
      <c r="B110" s="130">
        <v>712.40756447539604</v>
      </c>
      <c r="C110" s="131">
        <v>732.31399266015899</v>
      </c>
      <c r="D110" s="98">
        <f>IFERROR(((B110/C110)-1)*100,IF(B110+C110&lt;&gt;0,100,0))</f>
        <v>-2.7182913865201552</v>
      </c>
      <c r="E110" s="84"/>
      <c r="F110" s="130">
        <v>742.82708962894299</v>
      </c>
      <c r="G110" s="130">
        <v>712.40756447539604</v>
      </c>
    </row>
    <row r="111" spans="1:7" s="16" customFormat="1" ht="12" x14ac:dyDescent="0.2">
      <c r="A111" s="79" t="s">
        <v>58</v>
      </c>
      <c r="B111" s="130">
        <v>658.48986313352304</v>
      </c>
      <c r="C111" s="131">
        <v>719.96577900803197</v>
      </c>
      <c r="D111" s="98">
        <f>IFERROR(((B111/C111)-1)*100,IF(B111+C111&lt;&gt;0,100,0))</f>
        <v>-8.53872748774398</v>
      </c>
      <c r="E111" s="84"/>
      <c r="F111" s="130">
        <v>700.50380886939399</v>
      </c>
      <c r="G111" s="130">
        <v>658.48986313352304</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4">
        <v>0</v>
      </c>
      <c r="C119" s="66">
        <v>0</v>
      </c>
      <c r="D119" s="98">
        <f>IFERROR(((B119/C119)-1)*100,IF(B119+C119&lt;&gt;0,100,0))</f>
        <v>0</v>
      </c>
      <c r="E119" s="78">
        <v>0</v>
      </c>
      <c r="F119" s="66">
        <v>0</v>
      </c>
      <c r="G119" s="98">
        <f>IFERROR(((E119/F119)-1)*100,IF(E119+F119&lt;&gt;0,100,0))</f>
        <v>0</v>
      </c>
    </row>
    <row r="120" spans="1:7" s="16" customFormat="1" ht="12" x14ac:dyDescent="0.2">
      <c r="A120" s="79" t="s">
        <v>72</v>
      </c>
      <c r="B120" s="67">
        <v>417</v>
      </c>
      <c r="C120" s="66">
        <v>838</v>
      </c>
      <c r="D120" s="98">
        <f>IFERROR(((B120/C120)-1)*100,IF(B120+C120&lt;&gt;0,100,0))</f>
        <v>-50.238663484486864</v>
      </c>
      <c r="E120" s="66">
        <v>5567</v>
      </c>
      <c r="F120" s="66">
        <v>4266</v>
      </c>
      <c r="G120" s="98">
        <f>IFERROR(((E120/F120)-1)*100,IF(E120+F120&lt;&gt;0,100,0))</f>
        <v>30.496952648851373</v>
      </c>
    </row>
    <row r="121" spans="1:7" s="16" customFormat="1" ht="12" x14ac:dyDescent="0.2">
      <c r="A121" s="79" t="s">
        <v>74</v>
      </c>
      <c r="B121" s="67">
        <v>18</v>
      </c>
      <c r="C121" s="66">
        <v>29</v>
      </c>
      <c r="D121" s="98">
        <f>IFERROR(((B121/C121)-1)*100,IF(B121+C121&lt;&gt;0,100,0))</f>
        <v>-37.931034482758619</v>
      </c>
      <c r="E121" s="66">
        <v>144</v>
      </c>
      <c r="F121" s="66">
        <v>161</v>
      </c>
      <c r="G121" s="98">
        <f>IFERROR(((E121/F121)-1)*100,IF(E121+F121&lt;&gt;0,100,0))</f>
        <v>-10.559006211180122</v>
      </c>
    </row>
    <row r="122" spans="1:7" s="28" customFormat="1" ht="12" x14ac:dyDescent="0.2">
      <c r="A122" s="81" t="s">
        <v>34</v>
      </c>
      <c r="B122" s="82">
        <f>SUM(B119:B121)</f>
        <v>435</v>
      </c>
      <c r="C122" s="82">
        <f>SUM(C119:C121)</f>
        <v>867</v>
      </c>
      <c r="D122" s="98">
        <f>IFERROR(((B122/C122)-1)*100,IF(B122+C122&lt;&gt;0,100,0))</f>
        <v>-49.826989619377159</v>
      </c>
      <c r="E122" s="82">
        <f>SUM(E119:E121)</f>
        <v>5711</v>
      </c>
      <c r="F122" s="82">
        <f>SUM(F119:F121)</f>
        <v>4427</v>
      </c>
      <c r="G122" s="98">
        <f>IFERROR(((E122/F122)-1)*100,IF(E122+F122&lt;&gt;0,100,0))</f>
        <v>29.003840072283715</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47</v>
      </c>
      <c r="C125" s="66">
        <v>7</v>
      </c>
      <c r="D125" s="98">
        <f>IFERROR(((B125/C125)-1)*100,IF(B125+C125&lt;&gt;0,100,0))</f>
        <v>571.42857142857144</v>
      </c>
      <c r="E125" s="66">
        <v>618</v>
      </c>
      <c r="F125" s="66">
        <v>372</v>
      </c>
      <c r="G125" s="98">
        <f>IFERROR(((E125/F125)-1)*100,IF(E125+F125&lt;&gt;0,100,0))</f>
        <v>66.129032258064527</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47</v>
      </c>
      <c r="C127" s="82">
        <f>SUM(C125:C126)</f>
        <v>7</v>
      </c>
      <c r="D127" s="98">
        <f>IFERROR(((B127/C127)-1)*100,IF(B127+C127&lt;&gt;0,100,0))</f>
        <v>571.42857142857144</v>
      </c>
      <c r="E127" s="82">
        <f>SUM(E125:E126)</f>
        <v>618</v>
      </c>
      <c r="F127" s="82">
        <f>SUM(F125:F126)</f>
        <v>372</v>
      </c>
      <c r="G127" s="98">
        <f>IFERROR(((E127/F127)-1)*100,IF(E127+F127&lt;&gt;0,100,0))</f>
        <v>66.129032258064527</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4">
        <v>0</v>
      </c>
      <c r="C130" s="66">
        <v>0</v>
      </c>
      <c r="D130" s="98">
        <f>IFERROR(((B130/C130)-1)*100,IF(B130+C130&lt;&gt;0,100,0))</f>
        <v>0</v>
      </c>
      <c r="E130" s="78">
        <v>0</v>
      </c>
      <c r="F130" s="66">
        <v>0</v>
      </c>
      <c r="G130" s="98">
        <f>IFERROR(((E130/F130)-1)*100,IF(E130+F130&lt;&gt;0,100,0))</f>
        <v>0</v>
      </c>
    </row>
    <row r="131" spans="1:7" s="16" customFormat="1" ht="12" x14ac:dyDescent="0.2">
      <c r="A131" s="79" t="s">
        <v>72</v>
      </c>
      <c r="B131" s="67">
        <v>433402</v>
      </c>
      <c r="C131" s="66">
        <v>893664</v>
      </c>
      <c r="D131" s="98">
        <f>IFERROR(((B131/C131)-1)*100,IF(B131+C131&lt;&gt;0,100,0))</f>
        <v>-51.50280194793568</v>
      </c>
      <c r="E131" s="66">
        <v>4944304</v>
      </c>
      <c r="F131" s="66">
        <v>4295389</v>
      </c>
      <c r="G131" s="98">
        <f>IFERROR(((E131/F131)-1)*100,IF(E131+F131&lt;&gt;0,100,0))</f>
        <v>15.10724639840535</v>
      </c>
    </row>
    <row r="132" spans="1:7" s="16" customFormat="1" ht="12" x14ac:dyDescent="0.2">
      <c r="A132" s="79" t="s">
        <v>74</v>
      </c>
      <c r="B132" s="67">
        <v>2268</v>
      </c>
      <c r="C132" s="66">
        <v>1539</v>
      </c>
      <c r="D132" s="98">
        <f>IFERROR(((B132/C132)-1)*100,IF(B132+C132&lt;&gt;0,100,0))</f>
        <v>47.368421052631568</v>
      </c>
      <c r="E132" s="66">
        <v>9830</v>
      </c>
      <c r="F132" s="66">
        <v>10044</v>
      </c>
      <c r="G132" s="98">
        <f>IFERROR(((E132/F132)-1)*100,IF(E132+F132&lt;&gt;0,100,0))</f>
        <v>-2.1306252489048161</v>
      </c>
    </row>
    <row r="133" spans="1:7" s="16" customFormat="1" ht="12" x14ac:dyDescent="0.2">
      <c r="A133" s="81" t="s">
        <v>34</v>
      </c>
      <c r="B133" s="82">
        <f>SUM(B130:B132)</f>
        <v>435670</v>
      </c>
      <c r="C133" s="82">
        <f>SUM(C130:C132)</f>
        <v>895203</v>
      </c>
      <c r="D133" s="98">
        <f>IFERROR(((B133/C133)-1)*100,IF(B133+C133&lt;&gt;0,100,0))</f>
        <v>-51.332826185792491</v>
      </c>
      <c r="E133" s="82">
        <f>SUM(E130:E132)</f>
        <v>4954134</v>
      </c>
      <c r="F133" s="82">
        <f>SUM(F130:F132)</f>
        <v>4305433</v>
      </c>
      <c r="G133" s="98">
        <f>IFERROR(((E133/F133)-1)*100,IF(E133+F133&lt;&gt;0,100,0))</f>
        <v>15.067032746764376</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429</v>
      </c>
      <c r="C136" s="66">
        <v>2050</v>
      </c>
      <c r="D136" s="98">
        <f>IFERROR(((B136/C136)-1)*100,)</f>
        <v>-79.073170731707322</v>
      </c>
      <c r="E136" s="66">
        <v>338832</v>
      </c>
      <c r="F136" s="66">
        <v>279935</v>
      </c>
      <c r="G136" s="98">
        <f>IFERROR(((E136/F136)-1)*100,)</f>
        <v>21.039527033061244</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429</v>
      </c>
      <c r="C138" s="82">
        <f>SUM(C136:C137)</f>
        <v>2050</v>
      </c>
      <c r="D138" s="98">
        <f>IFERROR(((B138/C138)-1)*100,)</f>
        <v>-79.073170731707322</v>
      </c>
      <c r="E138" s="82">
        <f>SUM(E136:E137)</f>
        <v>338832</v>
      </c>
      <c r="F138" s="82">
        <f>SUM(F136:F137)</f>
        <v>279935</v>
      </c>
      <c r="G138" s="98">
        <f>IFERROR(((E138/F138)-1)*100,)</f>
        <v>21.039527033061244</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4">
        <v>0</v>
      </c>
      <c r="C141" s="66">
        <v>0</v>
      </c>
      <c r="D141" s="98">
        <f>IFERROR(((B141/C141)-1)*100,IF(B141+C141&lt;&gt;0,100,0))</f>
        <v>0</v>
      </c>
      <c r="E141" s="78">
        <v>0</v>
      </c>
      <c r="F141" s="66">
        <v>0</v>
      </c>
      <c r="G141" s="98">
        <f>IFERROR(((E141/F141)-1)*100,IF(E141+F141&lt;&gt;0,100,0))</f>
        <v>0</v>
      </c>
    </row>
    <row r="142" spans="1:7" s="32" customFormat="1" x14ac:dyDescent="0.2">
      <c r="A142" s="79" t="s">
        <v>72</v>
      </c>
      <c r="B142" s="67">
        <v>42073993.297190003</v>
      </c>
      <c r="C142" s="66">
        <v>88455543.544369996</v>
      </c>
      <c r="D142" s="98">
        <f>IFERROR(((B142/C142)-1)*100,IF(B142+C142&lt;&gt;0,100,0))</f>
        <v>-52.434871110044831</v>
      </c>
      <c r="E142" s="66">
        <v>463823327.25885999</v>
      </c>
      <c r="F142" s="66">
        <v>422409905.78588003</v>
      </c>
      <c r="G142" s="98">
        <f>IFERROR(((E142/F142)-1)*100,IF(E142+F142&lt;&gt;0,100,0))</f>
        <v>9.8040838781779058</v>
      </c>
    </row>
    <row r="143" spans="1:7" s="32" customFormat="1" x14ac:dyDescent="0.2">
      <c r="A143" s="79" t="s">
        <v>74</v>
      </c>
      <c r="B143" s="67">
        <v>15001987</v>
      </c>
      <c r="C143" s="66">
        <v>7799214.1500000004</v>
      </c>
      <c r="D143" s="98">
        <f>IFERROR(((B143/C143)-1)*100,IF(B143+C143&lt;&gt;0,100,0))</f>
        <v>92.352546185694862</v>
      </c>
      <c r="E143" s="66">
        <v>53035291.630000003</v>
      </c>
      <c r="F143" s="66">
        <v>54281148.409999996</v>
      </c>
      <c r="G143" s="98">
        <f>IFERROR(((E143/F143)-1)*100,IF(E143+F143&lt;&gt;0,100,0))</f>
        <v>-2.2951923761629134</v>
      </c>
    </row>
    <row r="144" spans="1:7" s="16" customFormat="1" ht="12" x14ac:dyDescent="0.2">
      <c r="A144" s="81" t="s">
        <v>34</v>
      </c>
      <c r="B144" s="82">
        <f>SUM(B141:B143)</f>
        <v>57075980.297190003</v>
      </c>
      <c r="C144" s="82">
        <f>SUM(C141:C143)</f>
        <v>96254757.694370002</v>
      </c>
      <c r="D144" s="98">
        <f>IFERROR(((B144/C144)-1)*100,IF(B144+C144&lt;&gt;0,100,0))</f>
        <v>-40.703211286013754</v>
      </c>
      <c r="E144" s="82">
        <f>SUM(E141:E143)</f>
        <v>516858618.88885999</v>
      </c>
      <c r="F144" s="82">
        <f>SUM(F141:F143)</f>
        <v>476691054.19588006</v>
      </c>
      <c r="G144" s="98">
        <f>IFERROR(((E144/F144)-1)*100,IF(E144+F144&lt;&gt;0,100,0))</f>
        <v>8.4263307103041196</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706.74513999999999</v>
      </c>
      <c r="C147" s="66">
        <v>2964.3</v>
      </c>
      <c r="D147" s="98">
        <f>IFERROR(((B147/C147)-1)*100,IF(B147+C147&lt;&gt;0,100,0))</f>
        <v>-76.158110177782277</v>
      </c>
      <c r="E147" s="66">
        <v>543236.41021</v>
      </c>
      <c r="F147" s="66">
        <v>295481.12799000001</v>
      </c>
      <c r="G147" s="98">
        <f>IFERROR(((E147/F147)-1)*100,IF(E147+F147&lt;&gt;0,100,0))</f>
        <v>83.84809003043496</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706.74513999999999</v>
      </c>
      <c r="C149" s="82">
        <f>SUM(C147:C148)</f>
        <v>2964.3</v>
      </c>
      <c r="D149" s="98">
        <f>IFERROR(((B149/C149)-1)*100,IF(B149+C149&lt;&gt;0,100,0))</f>
        <v>-76.158110177782277</v>
      </c>
      <c r="E149" s="82">
        <f>SUM(E147:E148)</f>
        <v>543236.41021</v>
      </c>
      <c r="F149" s="82">
        <f>SUM(F147:F148)</f>
        <v>295481.12799000001</v>
      </c>
      <c r="G149" s="98">
        <f>IFERROR(((E149/F149)-1)*100,IF(E149+F149&lt;&gt;0,100,0))</f>
        <v>83.84809003043496</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4">
        <v>0</v>
      </c>
      <c r="C152" s="66">
        <v>0</v>
      </c>
      <c r="D152" s="98">
        <f>IFERROR(((B152/C152)-1)*100,IF(B152+C152&lt;&gt;0,100,0))</f>
        <v>0</v>
      </c>
      <c r="E152" s="78"/>
      <c r="F152" s="78"/>
      <c r="G152" s="65"/>
    </row>
    <row r="153" spans="1:7" s="16" customFormat="1" ht="12" x14ac:dyDescent="0.2">
      <c r="A153" s="79" t="s">
        <v>72</v>
      </c>
      <c r="B153" s="67">
        <v>1330430</v>
      </c>
      <c r="C153" s="66">
        <v>1067080</v>
      </c>
      <c r="D153" s="98">
        <f>IFERROR(((B153/C153)-1)*100,IF(B153+C153&lt;&gt;0,100,0))</f>
        <v>24.679499194062295</v>
      </c>
      <c r="E153" s="78"/>
      <c r="F153" s="78"/>
      <c r="G153" s="65"/>
    </row>
    <row r="154" spans="1:7" s="16" customFormat="1" ht="12" x14ac:dyDescent="0.2">
      <c r="A154" s="79" t="s">
        <v>74</v>
      </c>
      <c r="B154" s="67">
        <v>2265</v>
      </c>
      <c r="C154" s="66">
        <v>2551</v>
      </c>
      <c r="D154" s="98">
        <f>IFERROR(((B154/C154)-1)*100,IF(B154+C154&lt;&gt;0,100,0))</f>
        <v>-11.211289690317528</v>
      </c>
      <c r="E154" s="78"/>
      <c r="F154" s="78"/>
      <c r="G154" s="65"/>
    </row>
    <row r="155" spans="1:7" s="28" customFormat="1" ht="12" x14ac:dyDescent="0.2">
      <c r="A155" s="81" t="s">
        <v>34</v>
      </c>
      <c r="B155" s="82">
        <f>SUM(B152:B154)</f>
        <v>1332695</v>
      </c>
      <c r="C155" s="82">
        <f>SUM(C152:C154)</f>
        <v>1069631</v>
      </c>
      <c r="D155" s="98">
        <f>IFERROR(((B155/C155)-1)*100,IF(B155+C155&lt;&gt;0,100,0))</f>
        <v>24.593902009197556</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430167</v>
      </c>
      <c r="C158" s="66">
        <v>167100</v>
      </c>
      <c r="D158" s="98">
        <f>IFERROR(((B158/C158)-1)*100,IF(B158+C158&lt;&gt;0,100,0))</f>
        <v>157.43087971274687</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430167</v>
      </c>
      <c r="C160" s="82">
        <f>SUM(C158:C159)</f>
        <v>167100</v>
      </c>
      <c r="D160" s="98">
        <f>IFERROR(((B160/C160)-1)*100,IF(B160+C160&lt;&gt;0,100,0))</f>
        <v>157.43087971274687</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9140</v>
      </c>
      <c r="C168" s="113">
        <v>5923</v>
      </c>
      <c r="D168" s="111">
        <f>IFERROR(((B168/C168)-1)*100,IF(B168+C168&lt;&gt;0,100,0))</f>
        <v>54.313692385615411</v>
      </c>
      <c r="E168" s="113">
        <v>170201</v>
      </c>
      <c r="F168" s="113">
        <v>119504</v>
      </c>
      <c r="G168" s="111">
        <f>IFERROR(((E168/F168)-1)*100,IF(E168+F168&lt;&gt;0,100,0))</f>
        <v>42.422847770785907</v>
      </c>
    </row>
    <row r="169" spans="1:7" x14ac:dyDescent="0.2">
      <c r="A169" s="101" t="s">
        <v>32</v>
      </c>
      <c r="B169" s="112">
        <v>78166</v>
      </c>
      <c r="C169" s="113">
        <v>45992</v>
      </c>
      <c r="D169" s="111">
        <f t="shared" ref="D169:D171" si="5">IFERROR(((B169/C169)-1)*100,IF(B169+C169&lt;&gt;0,100,0))</f>
        <v>69.955644459906068</v>
      </c>
      <c r="E169" s="113">
        <v>973386</v>
      </c>
      <c r="F169" s="113">
        <v>858570</v>
      </c>
      <c r="G169" s="111">
        <f>IFERROR(((E169/F169)-1)*100,IF(E169+F169&lt;&gt;0,100,0))</f>
        <v>13.372934064782127</v>
      </c>
    </row>
    <row r="170" spans="1:7" x14ac:dyDescent="0.2">
      <c r="A170" s="101" t="s">
        <v>92</v>
      </c>
      <c r="B170" s="112">
        <v>22160921</v>
      </c>
      <c r="C170" s="113">
        <v>11302961</v>
      </c>
      <c r="D170" s="111">
        <f t="shared" si="5"/>
        <v>96.062969694401318</v>
      </c>
      <c r="E170" s="113">
        <v>253256062</v>
      </c>
      <c r="F170" s="113">
        <v>219742848</v>
      </c>
      <c r="G170" s="111">
        <f>IFERROR(((E170/F170)-1)*100,IF(E170+F170&lt;&gt;0,100,0))</f>
        <v>15.251105692413702</v>
      </c>
    </row>
    <row r="171" spans="1:7" x14ac:dyDescent="0.2">
      <c r="A171" s="101" t="s">
        <v>93</v>
      </c>
      <c r="B171" s="112">
        <v>134946</v>
      </c>
      <c r="C171" s="113">
        <v>92462</v>
      </c>
      <c r="D171" s="111">
        <f t="shared" si="5"/>
        <v>45.947524388397397</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510</v>
      </c>
      <c r="C174" s="113">
        <v>329</v>
      </c>
      <c r="D174" s="111">
        <f t="shared" ref="D174:D177" si="6">IFERROR(((B174/C174)-1)*100,IF(B174+C174&lt;&gt;0,100,0))</f>
        <v>55.015197568389063</v>
      </c>
      <c r="E174" s="113">
        <v>7999</v>
      </c>
      <c r="F174" s="113">
        <v>12935</v>
      </c>
      <c r="G174" s="111">
        <f t="shared" ref="G174" si="7">IFERROR(((E174/F174)-1)*100,IF(E174+F174&lt;&gt;0,100,0))</f>
        <v>-38.160030923850016</v>
      </c>
    </row>
    <row r="175" spans="1:7" x14ac:dyDescent="0.2">
      <c r="A175" s="101" t="s">
        <v>32</v>
      </c>
      <c r="B175" s="112">
        <v>4785</v>
      </c>
      <c r="C175" s="113">
        <v>5050</v>
      </c>
      <c r="D175" s="111">
        <f t="shared" si="6"/>
        <v>-5.2475247524752522</v>
      </c>
      <c r="E175" s="113">
        <v>85998</v>
      </c>
      <c r="F175" s="113">
        <v>134991</v>
      </c>
      <c r="G175" s="111">
        <f t="shared" ref="G175" si="8">IFERROR(((E175/F175)-1)*100,IF(E175+F175&lt;&gt;0,100,0))</f>
        <v>-36.293530679823093</v>
      </c>
    </row>
    <row r="176" spans="1:7" x14ac:dyDescent="0.2">
      <c r="A176" s="101" t="s">
        <v>92</v>
      </c>
      <c r="B176" s="112">
        <v>39826</v>
      </c>
      <c r="C176" s="113">
        <v>38959</v>
      </c>
      <c r="D176" s="111">
        <f t="shared" si="6"/>
        <v>2.2254164634615936</v>
      </c>
      <c r="E176" s="113">
        <v>723573</v>
      </c>
      <c r="F176" s="113">
        <v>2741123</v>
      </c>
      <c r="G176" s="111">
        <f t="shared" ref="G176" si="9">IFERROR(((E176/F176)-1)*100,IF(E176+F176&lt;&gt;0,100,0))</f>
        <v>-73.603045175280357</v>
      </c>
    </row>
    <row r="177" spans="1:7" x14ac:dyDescent="0.2">
      <c r="A177" s="101" t="s">
        <v>93</v>
      </c>
      <c r="B177" s="112">
        <v>38699</v>
      </c>
      <c r="C177" s="113">
        <v>54246</v>
      </c>
      <c r="D177" s="111">
        <f t="shared" si="6"/>
        <v>-28.660177708955501</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2020-04-28T06:00:00+00:00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8224A09C-3691-42C3-BCFC-1007C960B73F}"/>
</file>

<file path=customXml/itemProps2.xml><?xml version="1.0" encoding="utf-8"?>
<ds:datastoreItem xmlns:ds="http://schemas.openxmlformats.org/officeDocument/2006/customXml" ds:itemID="{E37DDE5C-07EC-48FE-956E-CADCB29C7EDD}"/>
</file>

<file path=customXml/itemProps3.xml><?xml version="1.0" encoding="utf-8"?>
<ds:datastoreItem xmlns:ds="http://schemas.openxmlformats.org/officeDocument/2006/customXml" ds:itemID="{3FB28FD7-BF80-423B-9501-8058E8D4FC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2020-04-28T06:16:09Z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