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<sst xmlns="http://schemas.openxmlformats.org/spreadsheetml/2006/main" count="265" uniqueCount="100">
  <si>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</si>
  <si>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</si>
  <si>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</si>
  <si>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</si>
  <si>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</si>
  <si>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</si>
  <si>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</si>
  <si>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</si>
  <si>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</si>
  <si>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</si>
  <si>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</si>
  <si>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</si>
  <si>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</si>
  <si>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</si>
  <si>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</si>
  <si>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</si>
  <si>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</si>
  <si>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</si>
  <si>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</si>
  <si>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</si>
  <si>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</si>
  <si>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</si>
  <si>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</si>
  <si>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</si>
  <si>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</si>
  <si>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</si>
  <si>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</si>
  <si>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</si>
  <si>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</si>
  <si>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</si>
  <si>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</si>
  <si>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</si>
  <si>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</si>
  <si>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</si>
  <si>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</si>
  <si>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</si>
  <si>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</si>
  <si>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</si>
  <si>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</si>
  <si>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</si>
  <si>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</si>
  <si>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</si>
  <si>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</si>
  <si>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</si>
  <si>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</si>
  <si>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</si>
  <si>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</si>
  <si>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</si>
  <si>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</si>
  <si>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</si>
  <si>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</si>
  <si>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</si>
  <si>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</si>
  <si>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</si>
  <si>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</si>
  <si>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</si>
  <si>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</si>
  <si>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</si>
  <si>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</si>
  <si>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</si>
  <si>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</si>
  <si>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</si>
  <si>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</si>
  <si>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</si>
  <si>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</si>
  <si>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</si>
  <si>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</si>
  <si>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</si>
  <si>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</si>
  <si>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</si>
  <si>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</si>
  <si>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</si>
  <si>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</si>
  <si>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</si>
  <si>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</si>
  <si>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</si>
  <si>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</si>
  <si>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</si>
  <si>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</si>
  <si>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</si>
  <si>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</si>
  <si>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</si>
  <si>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</si>
  <si>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</si>
  <si>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</si>
  <si>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</si>
  <si>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</si>
  <si>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</si>
  <si>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</si>
  <si>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</si>
  <si>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</si>
  <si>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</si>
  <si>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</si>
  <si>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</si>
  <si>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</si>
  <si>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</si>
  <si>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</si>
  <si>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30 April 2020</t>
  </si>
  <si>
    <t>30.04.2020</t>
  </si>
  <si>
    <t>03.05.2019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</si>
</sst>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1419227</v>
      </c>
      <c r="C11" s="67">
        <v>958180</v>
      </c>
      <c r="D11" s="98">
        <f>IFERROR(((B11/C11)-1)*100,IF(B11+C11&lt;&gt;0,100,0))</f>
        <v>48.116950886054809</v>
      </c>
      <c r="E11" s="67">
        <v>34364641</v>
      </c>
      <c r="F11" s="67">
        <v>23510766</v>
      </c>
      <c r="G11" s="98">
        <f>IFERROR(((E11/F11)-1)*100,IF(E11+F11&lt;&gt;0,100,0))</f>
        <v>46.165552411180478</v>
      </c>
    </row>
    <row r="12" spans="1:7" s="16" customFormat="1" ht="12" x14ac:dyDescent="0.2">
      <c r="A12" s="64" t="s">
        <v>9</v>
      </c>
      <c r="B12" s="67">
        <v>1711383.1540000001</v>
      </c>
      <c r="C12" s="67">
        <v>1094860.594</v>
      </c>
      <c r="D12" s="98">
        <f>IFERROR(((B12/C12)-1)*100,IF(B12+C12&lt;&gt;0,100,0))</f>
        <v>56.310599119069217</v>
      </c>
      <c r="E12" s="67">
        <v>38145251.197999999</v>
      </c>
      <c r="F12" s="67">
        <v>26043853.920000002</v>
      </c>
      <c r="G12" s="98">
        <f>IFERROR(((E12/F12)-1)*100,IF(E12+F12&lt;&gt;0,100,0))</f>
        <v>46.465462888758189</v>
      </c>
    </row>
    <row r="13" spans="1:7" s="16" customFormat="1" ht="12" x14ac:dyDescent="0.2">
      <c r="A13" s="64" t="s">
        <v>10</v>
      </c>
      <c r="B13" s="67">
        <v>75737190.833949104</v>
      </c>
      <c r="C13" s="67">
        <v>68746935.849371701</v>
      </c>
      <c r="D13" s="98">
        <f>IFERROR(((B13/C13)-1)*100,IF(B13+C13&lt;&gt;0,100,0))</f>
        <v>10.168096800551861</v>
      </c>
      <c r="E13" s="67">
        <v>2028973421.5211699</v>
      </c>
      <c r="F13" s="67">
        <v>1609270987.87356</v>
      </c>
      <c r="G13" s="98">
        <f>IFERROR(((E13/F13)-1)*100,IF(E13+F13&lt;&gt;0,100,0))</f>
        <v>26.080283358751878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410</v>
      </c>
      <c r="C16" s="67">
        <v>596</v>
      </c>
      <c r="D16" s="98">
        <f>IFERROR(((B16/C16)-1)*100,IF(B16+C16&lt;&gt;0,100,0))</f>
        <v>-31.208053691275172</v>
      </c>
      <c r="E16" s="67">
        <v>8361</v>
      </c>
      <c r="F16" s="67">
        <v>14405</v>
      </c>
      <c r="G16" s="98">
        <f>IFERROR(((E16/F16)-1)*100,IF(E16+F16&lt;&gt;0,100,0))</f>
        <v>-41.957653592502609</v>
      </c>
    </row>
    <row r="17" spans="1:7" s="16" customFormat="1" ht="12" x14ac:dyDescent="0.2">
      <c r="A17" s="64" t="s">
        <v>9</v>
      </c>
      <c r="B17" s="67">
        <v>325080.53700000001</v>
      </c>
      <c r="C17" s="67">
        <v>134311.95800000001</v>
      </c>
      <c r="D17" s="98">
        <f>IFERROR(((B17/C17)-1)*100,IF(B17+C17&lt;&gt;0,100,0))</f>
        <v>142.03394979916828</v>
      </c>
      <c r="E17" s="67">
        <v>4106492.284</v>
      </c>
      <c r="F17" s="67">
        <v>2810040.74</v>
      </c>
      <c r="G17" s="98">
        <f>IFERROR(((E17/F17)-1)*100,IF(E17+F17&lt;&gt;0,100,0))</f>
        <v>46.13639672711647</v>
      </c>
    </row>
    <row r="18" spans="1:7" s="16" customFormat="1" ht="12" x14ac:dyDescent="0.2">
      <c r="A18" s="64" t="s">
        <v>10</v>
      </c>
      <c r="B18" s="67">
        <v>3821412.8918691701</v>
      </c>
      <c r="C18" s="67">
        <v>3565097.6818117402</v>
      </c>
      <c r="D18" s="98">
        <f>IFERROR(((B18/C18)-1)*100,IF(B18+C18&lt;&gt;0,100,0))</f>
        <v>7.1895704671736782</v>
      </c>
      <c r="E18" s="67">
        <v>139728916.41049799</v>
      </c>
      <c r="F18" s="67">
        <v>96568248.983325005</v>
      </c>
      <c r="G18" s="98">
        <f>IFERROR(((E18/F18)-1)*100,IF(E18+F18&lt;&gt;0,100,0))</f>
        <v>44.694470368439411</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13584358.3916</v>
      </c>
      <c r="C24" s="66">
        <v>13464547.183909999</v>
      </c>
      <c r="D24" s="65">
        <f>B24-C24</f>
        <v>119811.20769000053</v>
      </c>
      <c r="E24" s="67">
        <v>322980295.63949001</v>
      </c>
      <c r="F24" s="67">
        <v>310461308.96373999</v>
      </c>
      <c r="G24" s="65">
        <f>E24-F24</f>
        <v>12518986.675750017</v>
      </c>
    </row>
    <row r="25" spans="1:7" s="16" customFormat="1" ht="12" x14ac:dyDescent="0.2">
      <c r="A25" s="68" t="s">
        <v>15</v>
      </c>
      <c r="B25" s="66">
        <v>13111221.296560001</v>
      </c>
      <c r="C25" s="66">
        <v>14512584.90504</v>
      </c>
      <c r="D25" s="65">
        <f>B25-C25</f>
        <v>-1401363.608479999</v>
      </c>
      <c r="E25" s="67">
        <v>355590456.25875002</v>
      </c>
      <c r="F25" s="67">
        <v>337325804.53887999</v>
      </c>
      <c r="G25" s="65">
        <f>E25-F25</f>
        <v>18264651.719870031</v>
      </c>
    </row>
    <row r="26" spans="1:7" s="28" customFormat="1" ht="12" x14ac:dyDescent="0.2">
      <c r="A26" s="69" t="s">
        <v>16</v>
      </c>
      <c r="B26" s="70">
        <f>B24-B25</f>
        <v>473137.09503999911</v>
      </c>
      <c r="C26" s="70">
        <f>C24-C25</f>
        <v>-1048037.7211300004</v>
      </c>
      <c r="D26" s="70"/>
      <c r="E26" s="70">
        <f>E24-E25</f>
        <v>-32610160.619260013</v>
      </c>
      <c r="F26" s="70">
        <f>F24-F25</f>
        <v>-26864495.575139999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50336.720049989999</v>
      </c>
      <c r="C33" s="126">
        <v>59335.901748919998</v>
      </c>
      <c r="D33" s="98">
        <f t="shared" ref="D33:D42" si="0">IFERROR(((B33/C33)-1)*100,IF(B33+C33&lt;&gt;0,100,0))</f>
        <v>-15.166503640595296</v>
      </c>
      <c r="E33" s="64"/>
      <c r="F33" s="126">
        <v>51227.88</v>
      </c>
      <c r="G33" s="126">
        <v>49494.3</v>
      </c>
    </row>
    <row r="34" spans="1:7" s="16" customFormat="1" ht="12" x14ac:dyDescent="0.2">
      <c r="A34" s="64" t="s">
        <v>23</v>
      </c>
      <c r="B34" s="126">
        <v>53194.109577050003</v>
      </c>
      <c r="C34" s="126">
        <v>73624.048617570006</v>
      </c>
      <c r="D34" s="98">
        <f t="shared" si="0"/>
        <v>-27.749002430768932</v>
      </c>
      <c r="E34" s="64"/>
      <c r="F34" s="126">
        <v>54160.88</v>
      </c>
      <c r="G34" s="126">
        <v>51967.5</v>
      </c>
    </row>
    <row r="35" spans="1:7" s="16" customFormat="1" ht="12" x14ac:dyDescent="0.2">
      <c r="A35" s="64" t="s">
        <v>24</v>
      </c>
      <c r="B35" s="126">
        <v>33400.394911149997</v>
      </c>
      <c r="C35" s="126">
        <v>50253.511908549997</v>
      </c>
      <c r="D35" s="98">
        <f t="shared" si="0"/>
        <v>-33.536197486195299</v>
      </c>
      <c r="E35" s="64"/>
      <c r="F35" s="126">
        <v>34014.9</v>
      </c>
      <c r="G35" s="126">
        <v>33186.39</v>
      </c>
    </row>
    <row r="36" spans="1:7" s="16" customFormat="1" ht="12" x14ac:dyDescent="0.2">
      <c r="A36" s="64" t="s">
        <v>25</v>
      </c>
      <c r="B36" s="126">
        <v>46348.261679089999</v>
      </c>
      <c r="C36" s="126">
        <v>53028.349219839998</v>
      </c>
      <c r="D36" s="98">
        <f t="shared" si="0"/>
        <v>-12.597200627642236</v>
      </c>
      <c r="E36" s="64"/>
      <c r="F36" s="126">
        <v>47222.76</v>
      </c>
      <c r="G36" s="126">
        <v>45547.79</v>
      </c>
    </row>
    <row r="37" spans="1:7" s="16" customFormat="1" ht="12" x14ac:dyDescent="0.2">
      <c r="A37" s="64" t="s">
        <v>79</v>
      </c>
      <c r="B37" s="126">
        <v>44731.296125770001</v>
      </c>
      <c r="C37" s="126">
        <v>46020.315705569999</v>
      </c>
      <c r="D37" s="98">
        <f t="shared" si="0"/>
        <v>-2.8009794370966956</v>
      </c>
      <c r="E37" s="64"/>
      <c r="F37" s="126">
        <v>46184.83</v>
      </c>
      <c r="G37" s="126">
        <v>43803.07</v>
      </c>
    </row>
    <row r="38" spans="1:7" s="16" customFormat="1" ht="12" x14ac:dyDescent="0.2">
      <c r="A38" s="64" t="s">
        <v>26</v>
      </c>
      <c r="B38" s="126">
        <v>70875.480435050005</v>
      </c>
      <c r="C38" s="126">
        <v>74505.715232670002</v>
      </c>
      <c r="D38" s="98">
        <f t="shared" si="0"/>
        <v>-4.8724246002918363</v>
      </c>
      <c r="E38" s="64"/>
      <c r="F38" s="126">
        <v>72251.22</v>
      </c>
      <c r="G38" s="126">
        <v>70149.600000000006</v>
      </c>
    </row>
    <row r="39" spans="1:7" s="16" customFormat="1" ht="12" x14ac:dyDescent="0.2">
      <c r="A39" s="64" t="s">
        <v>27</v>
      </c>
      <c r="B39" s="126">
        <v>10205.08477395</v>
      </c>
      <c r="C39" s="126">
        <v>17602.320842059999</v>
      </c>
      <c r="D39" s="98">
        <f t="shared" si="0"/>
        <v>-42.024208821569808</v>
      </c>
      <c r="E39" s="64"/>
      <c r="F39" s="126">
        <v>10397.48</v>
      </c>
      <c r="G39" s="126">
        <v>9553.42</v>
      </c>
    </row>
    <row r="40" spans="1:7" s="16" customFormat="1" ht="12" x14ac:dyDescent="0.2">
      <c r="A40" s="64" t="s">
        <v>28</v>
      </c>
      <c r="B40" s="126">
        <v>67536.657728320002</v>
      </c>
      <c r="C40" s="126">
        <v>80036.375148000006</v>
      </c>
      <c r="D40" s="98">
        <f t="shared" si="0"/>
        <v>-15.617545642923025</v>
      </c>
      <c r="E40" s="64"/>
      <c r="F40" s="126">
        <v>68531.320000000007</v>
      </c>
      <c r="G40" s="126">
        <v>65954.66</v>
      </c>
    </row>
    <row r="41" spans="1:7" s="16" customFormat="1" ht="12" x14ac:dyDescent="0.2">
      <c r="A41" s="64" t="s">
        <v>29</v>
      </c>
      <c r="B41" s="126">
        <v>4456.92203144</v>
      </c>
      <c r="C41" s="126">
        <v>1404.69928181</v>
      </c>
      <c r="D41" s="98">
        <f t="shared" si="0"/>
        <v>217.28656013101349</v>
      </c>
      <c r="E41" s="64"/>
      <c r="F41" s="126">
        <v>4934.87</v>
      </c>
      <c r="G41" s="126">
        <v>4375.1000000000004</v>
      </c>
    </row>
    <row r="42" spans="1:7" s="16" customFormat="1" ht="12" x14ac:dyDescent="0.2">
      <c r="A42" s="64" t="s">
        <v>78</v>
      </c>
      <c r="B42" s="126">
        <v>777.46893446000001</v>
      </c>
      <c r="C42" s="126">
        <v>868.89767572000005</v>
      </c>
      <c r="D42" s="98">
        <f t="shared" si="0"/>
        <v>-10.522382993398949</v>
      </c>
      <c r="E42" s="64"/>
      <c r="F42" s="126">
        <v>784.83</v>
      </c>
      <c r="G42" s="126">
        <v>770.7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16103.7378750141</v>
      </c>
      <c r="D48" s="72"/>
      <c r="E48" s="127">
        <v>16669.217480798099</v>
      </c>
      <c r="F48" s="72"/>
      <c r="G48" s="98">
        <f>IFERROR(((C48/E48)-1)*100,IF(C48+E48&lt;&gt;0,100,0))</f>
        <v>-3.39235843815342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2884</v>
      </c>
      <c r="D54" s="75"/>
      <c r="E54" s="128">
        <v>608830</v>
      </c>
      <c r="F54" s="128">
        <v>64078729.93</v>
      </c>
      <c r="G54" s="128">
        <v>8935361.1600000001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5127</v>
      </c>
      <c r="C68" s="66">
        <v>7846</v>
      </c>
      <c r="D68" s="98">
        <f>IFERROR(((B68/C68)-1)*100,IF(B68+C68&lt;&gt;0,100,0))</f>
        <v>-34.654601070609225</v>
      </c>
      <c r="E68" s="66">
        <v>123074</v>
      </c>
      <c r="F68" s="66">
        <v>98496</v>
      </c>
      <c r="G68" s="98">
        <f>IFERROR(((E68/F68)-1)*100,IF(E68+F68&lt;&gt;0,100,0))</f>
        <v>24.953297595841462</v>
      </c>
    </row>
    <row r="69" spans="1:7" s="16" customFormat="1" ht="12" x14ac:dyDescent="0.2">
      <c r="A69" s="79" t="s">
        <v>54</v>
      </c>
      <c r="B69" s="67">
        <v>197740018.347</v>
      </c>
      <c r="C69" s="66">
        <v>144355728.90099999</v>
      </c>
      <c r="D69" s="98">
        <f>IFERROR(((B69/C69)-1)*100,IF(B69+C69&lt;&gt;0,100,0))</f>
        <v>36.981067431422332</v>
      </c>
      <c r="E69" s="66">
        <v>4301653604.6210003</v>
      </c>
      <c r="F69" s="66">
        <v>3114793638.5770001</v>
      </c>
      <c r="G69" s="98">
        <f>IFERROR(((E69/F69)-1)*100,IF(E69+F69&lt;&gt;0,100,0))</f>
        <v>38.103967830954602</v>
      </c>
    </row>
    <row r="70" spans="1:7" s="62" customFormat="1" ht="12" x14ac:dyDescent="0.2">
      <c r="A70" s="79" t="s">
        <v>55</v>
      </c>
      <c r="B70" s="67">
        <v>174348036.60297</v>
      </c>
      <c r="C70" s="66">
        <v>146716413.62612</v>
      </c>
      <c r="D70" s="98">
        <f>IFERROR(((B70/C70)-1)*100,IF(B70+C70&lt;&gt;0,100,0))</f>
        <v>18.833354969583805</v>
      </c>
      <c r="E70" s="66">
        <v>4129687317.60425</v>
      </c>
      <c r="F70" s="66">
        <v>3145201219.0798302</v>
      </c>
      <c r="G70" s="98">
        <f>IFERROR(((E70/F70)-1)*100,IF(E70+F70&lt;&gt;0,100,0))</f>
        <v>31.301211908230275</v>
      </c>
    </row>
    <row r="71" spans="1:7" s="16" customFormat="1" ht="12" x14ac:dyDescent="0.2">
      <c r="A71" s="79" t="s">
        <v>94</v>
      </c>
      <c r="B71" s="98">
        <f>IFERROR(B69/B68/1000,)</f>
        <v>38.568367143943824</v>
      </c>
      <c r="C71" s="98">
        <f>IFERROR(C69/C68/1000,)</f>
        <v>18.398639931302572</v>
      </c>
      <c r="D71" s="98">
        <f>IFERROR(((B71/C71)-1)*100,IF(B71+C71&lt;&gt;0,100,0))</f>
        <v>109.62618589173778</v>
      </c>
      <c r="E71" s="98">
        <f>IFERROR(E69/E68/1000,)</f>
        <v>34.951765641979627</v>
      </c>
      <c r="F71" s="98">
        <f>IFERROR(F69/F68/1000,)</f>
        <v>31.623554647670971</v>
      </c>
      <c r="G71" s="98">
        <f>IFERROR(((E71/F71)-1)*100,IF(E71+F71&lt;&gt;0,100,0))</f>
        <v>10.524468331879234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2206</v>
      </c>
      <c r="C74" s="66">
        <v>3318</v>
      </c>
      <c r="D74" s="98">
        <f>IFERROR(((B74/C74)-1)*100,IF(B74+C74&lt;&gt;0,100,0))</f>
        <v>-33.514165159734773</v>
      </c>
      <c r="E74" s="66">
        <v>59679</v>
      </c>
      <c r="F74" s="66">
        <v>60696</v>
      </c>
      <c r="G74" s="98">
        <f>IFERROR(((E74/F74)-1)*100,IF(E74+F74&lt;&gt;0,100,0))</f>
        <v>-1.6755634638196959</v>
      </c>
    </row>
    <row r="75" spans="1:7" s="16" customFormat="1" ht="12" x14ac:dyDescent="0.2">
      <c r="A75" s="79" t="s">
        <v>54</v>
      </c>
      <c r="B75" s="67">
        <v>254082567</v>
      </c>
      <c r="C75" s="66">
        <v>425803667.64200002</v>
      </c>
      <c r="D75" s="98">
        <f>IFERROR(((B75/C75)-1)*100,IF(B75+C75&lt;&gt;0,100,0))</f>
        <v>-40.32870397593117</v>
      </c>
      <c r="E75" s="66">
        <v>8214632844.6280003</v>
      </c>
      <c r="F75" s="66">
        <v>8341107705.6920004</v>
      </c>
      <c r="G75" s="98">
        <f>IFERROR(((E75/F75)-1)*100,IF(E75+F75&lt;&gt;0,100,0))</f>
        <v>-1.5162837542271879</v>
      </c>
    </row>
    <row r="76" spans="1:7" s="16" customFormat="1" ht="12" x14ac:dyDescent="0.2">
      <c r="A76" s="79" t="s">
        <v>55</v>
      </c>
      <c r="B76" s="67">
        <v>231467796.93757999</v>
      </c>
      <c r="C76" s="66">
        <v>422751300.42062998</v>
      </c>
      <c r="D76" s="98">
        <f>IFERROR(((B76/C76)-1)*100,IF(B76+C76&lt;&gt;0,100,0))</f>
        <v>-45.247289196443944</v>
      </c>
      <c r="E76" s="66">
        <v>8125447743.4959002</v>
      </c>
      <c r="F76" s="66">
        <v>8097300013.6733303</v>
      </c>
      <c r="G76" s="98">
        <f>IFERROR(((E76/F76)-1)*100,IF(E76+F76&lt;&gt;0,100,0))</f>
        <v>0.34761870963209152</v>
      </c>
    </row>
    <row r="77" spans="1:7" s="16" customFormat="1" ht="12" x14ac:dyDescent="0.2">
      <c r="A77" s="79" t="s">
        <v>94</v>
      </c>
      <c r="B77" s="98">
        <f>IFERROR(B75/B74/1000,)</f>
        <v>115.17795421577516</v>
      </c>
      <c r="C77" s="98">
        <f>IFERROR(C75/C74/1000,)</f>
        <v>128.33142484689571</v>
      </c>
      <c r="D77" s="98">
        <f>IFERROR(((B77/C77)-1)*100,IF(B77+C77&lt;&gt;0,100,0))</f>
        <v>-10.249610059900094</v>
      </c>
      <c r="E77" s="98">
        <f>IFERROR(E75/E74/1000,)</f>
        <v>137.64695863918632</v>
      </c>
      <c r="F77" s="98">
        <f>IFERROR(F75/F74/1000,)</f>
        <v>137.42433942421246</v>
      </c>
      <c r="G77" s="98">
        <f>IFERROR(((E77/F77)-1)*100,IF(E77+F77&lt;&gt;0,100,0))</f>
        <v>0.16199402224279513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107</v>
      </c>
      <c r="C80" s="66">
        <v>161</v>
      </c>
      <c r="D80" s="98">
        <f>IFERROR(((B80/C80)-1)*100,IF(B80+C80&lt;&gt;0,100,0))</f>
        <v>-33.54037267080745</v>
      </c>
      <c r="E80" s="66">
        <v>4501</v>
      </c>
      <c r="F80" s="66">
        <v>3070</v>
      </c>
      <c r="G80" s="98">
        <f>IFERROR(((E80/F80)-1)*100,IF(E80+F80&lt;&gt;0,100,0))</f>
        <v>46.612377850162858</v>
      </c>
    </row>
    <row r="81" spans="1:7" s="16" customFormat="1" ht="12" x14ac:dyDescent="0.2">
      <c r="A81" s="79" t="s">
        <v>54</v>
      </c>
      <c r="B81" s="67">
        <v>10591496.751</v>
      </c>
      <c r="C81" s="66">
        <v>13329606.475</v>
      </c>
      <c r="D81" s="98">
        <f>IFERROR(((B81/C81)-1)*100,IF(B81+C81&lt;&gt;0,100,0))</f>
        <v>-20.541564592588614</v>
      </c>
      <c r="E81" s="66">
        <v>375696508.162</v>
      </c>
      <c r="F81" s="66">
        <v>215010699.11399999</v>
      </c>
      <c r="G81" s="98">
        <f>IFERROR(((E81/F81)-1)*100,IF(E81+F81&lt;&gt;0,100,0))</f>
        <v>74.733866598333051</v>
      </c>
    </row>
    <row r="82" spans="1:7" s="16" customFormat="1" ht="12" x14ac:dyDescent="0.2">
      <c r="A82" s="79" t="s">
        <v>55</v>
      </c>
      <c r="B82" s="67">
        <v>5036254.2805299703</v>
      </c>
      <c r="C82" s="66">
        <v>401365.63051049801</v>
      </c>
      <c r="D82" s="98">
        <f>IFERROR(((B82/C82)-1)*100,IF(B82+C82&lt;&gt;0,100,0))</f>
        <v>1154.7796566747245</v>
      </c>
      <c r="E82" s="66">
        <v>115110019.61368801</v>
      </c>
      <c r="F82" s="66">
        <v>75713192.8271074</v>
      </c>
      <c r="G82" s="98">
        <f>IFERROR(((E82/F82)-1)*100,IF(E82+F82&lt;&gt;0,100,0))</f>
        <v>52.034295894170057</v>
      </c>
    </row>
    <row r="83" spans="1:7" s="32" customFormat="1" x14ac:dyDescent="0.2">
      <c r="A83" s="79" t="s">
        <v>94</v>
      </c>
      <c r="B83" s="98">
        <f>IFERROR(B81/B80/1000,)</f>
        <v>98.985950943925232</v>
      </c>
      <c r="C83" s="98">
        <f>IFERROR(C81/C80/1000,)</f>
        <v>82.792586801242223</v>
      </c>
      <c r="D83" s="98">
        <f>IFERROR(((B83/C83)-1)*100,IF(B83+C83&lt;&gt;0,100,0))</f>
        <v>19.558954211151725</v>
      </c>
      <c r="E83" s="98">
        <f>IFERROR(E81/E80/1000,)</f>
        <v>83.469564132859361</v>
      </c>
      <c r="F83" s="98">
        <f>IFERROR(F81/F80/1000,)</f>
        <v>70.036058343322466</v>
      </c>
      <c r="G83" s="98">
        <f>IFERROR(((E83/F83)-1)*100,IF(E83+F83&lt;&gt;0,100,0))</f>
        <v>19.180842136610199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7440</v>
      </c>
      <c r="C86" s="64">
        <f>C68+C74+C80</f>
        <v>11325</v>
      </c>
      <c r="D86" s="98">
        <f>IFERROR(((B86/C86)-1)*100,IF(B86+C86&lt;&gt;0,100,0))</f>
        <v>-34.30463576158941</v>
      </c>
      <c r="E86" s="64">
        <f>E68+E74+E80</f>
        <v>187254</v>
      </c>
      <c r="F86" s="64">
        <f>F68+F74+F80</f>
        <v>162262</v>
      </c>
      <c r="G86" s="98">
        <f>IFERROR(((E86/F86)-1)*100,IF(E86+F86&lt;&gt;0,100,0))</f>
        <v>15.402250680997408</v>
      </c>
    </row>
    <row r="87" spans="1:7" s="62" customFormat="1" ht="12" x14ac:dyDescent="0.2">
      <c r="A87" s="79" t="s">
        <v>54</v>
      </c>
      <c r="B87" s="64">
        <f t="shared" ref="B87:C87" si="1">B69+B75+B81</f>
        <v>462414082.09799999</v>
      </c>
      <c r="C87" s="64">
        <f t="shared" si="1"/>
        <v>583489003.01800001</v>
      </c>
      <c r="D87" s="98">
        <f>IFERROR(((B87/C87)-1)*100,IF(B87+C87&lt;&gt;0,100,0))</f>
        <v>-20.75016329249739</v>
      </c>
      <c r="E87" s="64">
        <f t="shared" ref="E87:F87" si="2">E69+E75+E81</f>
        <v>12891982957.411001</v>
      </c>
      <c r="F87" s="64">
        <f t="shared" si="2"/>
        <v>11670912043.383001</v>
      </c>
      <c r="G87" s="98">
        <f>IFERROR(((E87/F87)-1)*100,IF(E87+F87&lt;&gt;0,100,0))</f>
        <v>10.462514921619203</v>
      </c>
    </row>
    <row r="88" spans="1:7" s="62" customFormat="1" ht="12" x14ac:dyDescent="0.2">
      <c r="A88" s="79" t="s">
        <v>55</v>
      </c>
      <c r="B88" s="64">
        <f t="shared" ref="B88:C88" si="3">B70+B76+B82</f>
        <v>410852087.82107997</v>
      </c>
      <c r="C88" s="64">
        <f t="shared" si="3"/>
        <v>569869079.6772604</v>
      </c>
      <c r="D88" s="98">
        <f>IFERROR(((B88/C88)-1)*100,IF(B88+C88&lt;&gt;0,100,0))</f>
        <v>-27.90412702269056</v>
      </c>
      <c r="E88" s="64">
        <f t="shared" ref="E88:F88" si="4">E70+E76+E82</f>
        <v>12370245080.713839</v>
      </c>
      <c r="F88" s="64">
        <f t="shared" si="4"/>
        <v>11318214425.580267</v>
      </c>
      <c r="G88" s="98">
        <f>IFERROR(((E88/F88)-1)*100,IF(E88+F88&lt;&gt;0,100,0))</f>
        <v>9.2950231863064836</v>
      </c>
    </row>
    <row r="89" spans="1:7" s="63" customFormat="1" x14ac:dyDescent="0.2">
      <c r="A89" s="79" t="s">
        <v>95</v>
      </c>
      <c r="B89" s="98">
        <f>IFERROR((B75/B87)*100,IF(B75+B87&lt;&gt;0,100,0))</f>
        <v>54.946978657572963</v>
      </c>
      <c r="C89" s="98">
        <f>IFERROR((C75/C87)*100,IF(C75+C87&lt;&gt;0,100,0))</f>
        <v>72.975440057927614</v>
      </c>
      <c r="D89" s="98">
        <f>IFERROR(((B89/C89)-1)*100,IF(B89+C89&lt;&gt;0,100,0))</f>
        <v>-24.7048341004093</v>
      </c>
      <c r="E89" s="98">
        <f>IFERROR((E75/E87)*100,IF(E75+E87&lt;&gt;0,100,0))</f>
        <v>63.718924169891103</v>
      </c>
      <c r="F89" s="98">
        <f>IFERROR((F75/F87)*100,IF(F75+F87&lt;&gt;0,100,0))</f>
        <v>71.469202018544181</v>
      </c>
      <c r="G89" s="98">
        <f>IFERROR(((E89/F89)-1)*100,IF(E89+F89&lt;&gt;0,100,0))</f>
        <v>-10.844220489046608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29076858.958999999</v>
      </c>
      <c r="C95" s="129">
        <v>16230423.164000001</v>
      </c>
      <c r="D95" s="65">
        <f>B95-C95</f>
        <v>12846435.794999998</v>
      </c>
      <c r="E95" s="129">
        <v>550038077.43499994</v>
      </c>
      <c r="F95" s="129">
        <v>445222958.83600003</v>
      </c>
      <c r="G95" s="80">
        <f>E95-F95</f>
        <v>104815118.59899992</v>
      </c>
    </row>
    <row r="96" spans="1:7" s="16" customFormat="1" ht="13.5" x14ac:dyDescent="0.2">
      <c r="A96" s="79" t="s">
        <v>88</v>
      </c>
      <c r="B96" s="66">
        <v>24586897.372000001</v>
      </c>
      <c r="C96" s="129">
        <v>17096974.405999999</v>
      </c>
      <c r="D96" s="65">
        <f>B96-C96</f>
        <v>7489922.9660000019</v>
      </c>
      <c r="E96" s="129">
        <v>613036943.40199995</v>
      </c>
      <c r="F96" s="129">
        <v>420967932.60500002</v>
      </c>
      <c r="G96" s="80">
        <f>E96-F96</f>
        <v>192069010.79699993</v>
      </c>
    </row>
    <row r="97" spans="1:7" s="28" customFormat="1" ht="12" x14ac:dyDescent="0.2">
      <c r="A97" s="81" t="s">
        <v>16</v>
      </c>
      <c r="B97" s="65">
        <f>B95-B96</f>
        <v>4489961.5869999975</v>
      </c>
      <c r="C97" s="65">
        <f>C95-C96</f>
        <v>-866551.24199999869</v>
      </c>
      <c r="D97" s="82"/>
      <c r="E97" s="65">
        <f>E95-E96</f>
        <v>-62998865.967000008</v>
      </c>
      <c r="F97" s="82">
        <f>F95-F96</f>
        <v>24255026.231000006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662.598121857558</v>
      </c>
      <c r="C104" s="131">
        <v>662.40116076226502</v>
      </c>
      <c r="D104" s="98">
        <f>IFERROR(((B104/C104)-1)*100,IF(B104+C104&lt;&gt;0,100,0))</f>
        <v>2.9734412763748885E-2</v>
      </c>
      <c r="E104" s="84"/>
      <c r="F104" s="130">
        <v>662.598121857558</v>
      </c>
      <c r="G104" s="130">
        <v>647.18550724630302</v>
      </c>
    </row>
    <row r="105" spans="1:7" s="16" customFormat="1" ht="12" x14ac:dyDescent="0.2">
      <c r="A105" s="79" t="s">
        <v>50</v>
      </c>
      <c r="B105" s="130">
        <v>654.70462631560395</v>
      </c>
      <c r="C105" s="131">
        <v>655.79837909145397</v>
      </c>
      <c r="D105" s="98">
        <f>IFERROR(((B105/C105)-1)*100,IF(B105+C105&lt;&gt;0,100,0))</f>
        <v>-0.16678186630550984</v>
      </c>
      <c r="E105" s="84"/>
      <c r="F105" s="130">
        <v>654.70462631560395</v>
      </c>
      <c r="G105" s="130">
        <v>639.39373073943295</v>
      </c>
    </row>
    <row r="106" spans="1:7" s="16" customFormat="1" ht="12" x14ac:dyDescent="0.2">
      <c r="A106" s="79" t="s">
        <v>51</v>
      </c>
      <c r="B106" s="130">
        <v>694.63041998754795</v>
      </c>
      <c r="C106" s="131">
        <v>688.01479984554805</v>
      </c>
      <c r="D106" s="98">
        <f>IFERROR(((B106/C106)-1)*100,IF(B106+C106&lt;&gt;0,100,0))</f>
        <v>0.9615520107249198</v>
      </c>
      <c r="E106" s="84"/>
      <c r="F106" s="130">
        <v>694.63041998754795</v>
      </c>
      <c r="G106" s="130">
        <v>678.96318851549904</v>
      </c>
    </row>
    <row r="107" spans="1:7" s="28" customFormat="1" ht="12" x14ac:dyDescent="0.2">
      <c r="A107" s="81" t="s">
        <v>52</v>
      </c>
      <c r="B107" s="85"/>
      <c r="C107" s="84"/>
      <c r="D107" s="86"/>
      <c r="E107" s="84"/>
      <c r="F107" s="71"/>
      <c r="G107" s="71"/>
    </row>
    <row r="108" spans="1:7" s="16" customFormat="1" ht="12" x14ac:dyDescent="0.2">
      <c r="A108" s="79" t="s">
        <v>56</v>
      </c>
      <c r="B108" s="130">
        <v>557.47829979094399</v>
      </c>
      <c r="C108" s="131">
        <v>506.21794577299897</v>
      </c>
      <c r="D108" s="98">
        <f>IFERROR(((B108/C108)-1)*100,IF(B108+C108&lt;&gt;0,100,0))</f>
        <v>10.126143185159119</v>
      </c>
      <c r="E108" s="84"/>
      <c r="F108" s="130">
        <v>557.47829979094399</v>
      </c>
      <c r="G108" s="130">
        <v>552.14737565165694</v>
      </c>
    </row>
    <row r="109" spans="1:7" s="16" customFormat="1" ht="12" x14ac:dyDescent="0.2">
      <c r="A109" s="79" t="s">
        <v>57</v>
      </c>
      <c r="B109" s="130">
        <v>691.30008843993301</v>
      </c>
      <c r="C109" s="131">
        <v>633.32359905547696</v>
      </c>
      <c r="D109" s="98">
        <f>IFERROR(((B109/C109)-1)*100,IF(B109+C109&lt;&gt;0,100,0))</f>
        <v>9.1543232355340454</v>
      </c>
      <c r="E109" s="84"/>
      <c r="F109" s="130">
        <v>691.30008843993301</v>
      </c>
      <c r="G109" s="130">
        <v>673.54394640960197</v>
      </c>
    </row>
    <row r="110" spans="1:7" s="16" customFormat="1" ht="12" x14ac:dyDescent="0.2">
      <c r="A110" s="79" t="s">
        <v>59</v>
      </c>
      <c r="B110" s="130">
        <v>744.51091804524697</v>
      </c>
      <c r="C110" s="131">
        <v>733.42377004588502</v>
      </c>
      <c r="D110" s="98">
        <f>IFERROR(((B110/C110)-1)*100,IF(B110+C110&lt;&gt;0,100,0))</f>
        <v>1.5116973913551046</v>
      </c>
      <c r="E110" s="84"/>
      <c r="F110" s="130">
        <v>744.51091804524697</v>
      </c>
      <c r="G110" s="130">
        <v>719.98419009633699</v>
      </c>
    </row>
    <row r="111" spans="1:7" s="16" customFormat="1" ht="12" x14ac:dyDescent="0.2">
      <c r="A111" s="79" t="s">
        <v>58</v>
      </c>
      <c r="B111" s="130">
        <v>679.97145588380204</v>
      </c>
      <c r="C111" s="131">
        <v>720.04486020840295</v>
      </c>
      <c r="D111" s="98">
        <f>IFERROR(((B111/C111)-1)*100,IF(B111+C111&lt;&gt;0,100,0))</f>
        <v>-5.5654038434497561</v>
      </c>
      <c r="E111" s="84"/>
      <c r="F111" s="130">
        <v>679.97145588380204</v>
      </c>
      <c r="G111" s="130">
        <v>665.99815010160296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4">
        <v>0</v>
      </c>
      <c r="C119" s="66">
        <v>0</v>
      </c>
      <c r="D119" s="98">
        <f>IFERROR(((B119/C119)-1)*100,IF(B119+C119&lt;&gt;0,100,0))</f>
        <v>0</v>
      </c>
      <c r="E119" s="78">
        <v>0</v>
      </c>
      <c r="F119" s="66">
        <v>0</v>
      </c>
      <c r="G119" s="98">
        <f>IFERROR(((E119/F119)-1)*100,IF(E119+F119&lt;&gt;0,100,0))</f>
        <v>0</v>
      </c>
    </row>
    <row r="120" spans="1:7" s="16" customFormat="1" ht="12" x14ac:dyDescent="0.2">
      <c r="A120" s="79" t="s">
        <v>72</v>
      </c>
      <c r="B120" s="67">
        <v>466</v>
      </c>
      <c r="C120" s="66">
        <v>286</v>
      </c>
      <c r="D120" s="98">
        <f>IFERROR(((B120/C120)-1)*100,IF(B120+C120&lt;&gt;0,100,0))</f>
        <v>62.93706293706294</v>
      </c>
      <c r="E120" s="66">
        <v>6033</v>
      </c>
      <c r="F120" s="66">
        <v>4606</v>
      </c>
      <c r="G120" s="98">
        <f>IFERROR(((E120/F120)-1)*100,IF(E120+F120&lt;&gt;0,100,0))</f>
        <v>30.981328701693435</v>
      </c>
    </row>
    <row r="121" spans="1:7" s="16" customFormat="1" ht="12" x14ac:dyDescent="0.2">
      <c r="A121" s="79" t="s">
        <v>74</v>
      </c>
      <c r="B121" s="67">
        <v>20</v>
      </c>
      <c r="C121" s="66">
        <v>14</v>
      </c>
      <c r="D121" s="98">
        <f>IFERROR(((B121/C121)-1)*100,IF(B121+C121&lt;&gt;0,100,0))</f>
        <v>42.857142857142861</v>
      </c>
      <c r="E121" s="66">
        <v>164</v>
      </c>
      <c r="F121" s="66">
        <v>175</v>
      </c>
      <c r="G121" s="98">
        <f>IFERROR(((E121/F121)-1)*100,IF(E121+F121&lt;&gt;0,100,0))</f>
        <v>-6.2857142857142829</v>
      </c>
    </row>
    <row r="122" spans="1:7" s="28" customFormat="1" ht="12" x14ac:dyDescent="0.2">
      <c r="A122" s="81" t="s">
        <v>34</v>
      </c>
      <c r="B122" s="82">
        <f>SUM(B119:B121)</f>
        <v>486</v>
      </c>
      <c r="C122" s="82">
        <f>SUM(C119:C121)</f>
        <v>300</v>
      </c>
      <c r="D122" s="98">
        <f>IFERROR(((B122/C122)-1)*100,IF(B122+C122&lt;&gt;0,100,0))</f>
        <v>62.000000000000014</v>
      </c>
      <c r="E122" s="82">
        <f>SUM(E119:E121)</f>
        <v>6197</v>
      </c>
      <c r="F122" s="82">
        <f>SUM(F119:F121)</f>
        <v>4781</v>
      </c>
      <c r="G122" s="98">
        <f>IFERROR(((E122/F122)-1)*100,IF(E122+F122&lt;&gt;0,100,0))</f>
        <v>29.617234888098732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12</v>
      </c>
      <c r="C125" s="66">
        <v>134</v>
      </c>
      <c r="D125" s="98">
        <f>IFERROR(((B125/C125)-1)*100,IF(B125+C125&lt;&gt;0,100,0))</f>
        <v>-91.044776119402982</v>
      </c>
      <c r="E125" s="66">
        <v>630</v>
      </c>
      <c r="F125" s="66">
        <v>506</v>
      </c>
      <c r="G125" s="98">
        <f>IFERROR(((E125/F125)-1)*100,IF(E125+F125&lt;&gt;0,100,0))</f>
        <v>24.505928853754931</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12</v>
      </c>
      <c r="C127" s="82">
        <f>SUM(C125:C126)</f>
        <v>134</v>
      </c>
      <c r="D127" s="98">
        <f>IFERROR(((B127/C127)-1)*100,IF(B127+C127&lt;&gt;0,100,0))</f>
        <v>-91.044776119402982</v>
      </c>
      <c r="E127" s="82">
        <f>SUM(E125:E126)</f>
        <v>630</v>
      </c>
      <c r="F127" s="82">
        <f>SUM(F125:F126)</f>
        <v>506</v>
      </c>
      <c r="G127" s="98">
        <f>IFERROR(((E127/F127)-1)*100,IF(E127+F127&lt;&gt;0,100,0))</f>
        <v>24.505928853754931</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4">
        <v>0</v>
      </c>
      <c r="C130" s="66">
        <v>0</v>
      </c>
      <c r="D130" s="98">
        <f>IFERROR(((B130/C130)-1)*100,IF(B130+C130&lt;&gt;0,100,0))</f>
        <v>0</v>
      </c>
      <c r="E130" s="78">
        <v>0</v>
      </c>
      <c r="F130" s="66">
        <v>0</v>
      </c>
      <c r="G130" s="98">
        <f>IFERROR(((E130/F130)-1)*100,IF(E130+F130&lt;&gt;0,100,0))</f>
        <v>0</v>
      </c>
    </row>
    <row r="131" spans="1:7" s="16" customFormat="1" ht="12" x14ac:dyDescent="0.2">
      <c r="A131" s="79" t="s">
        <v>72</v>
      </c>
      <c r="B131" s="67">
        <v>180902</v>
      </c>
      <c r="C131" s="66">
        <v>425359</v>
      </c>
      <c r="D131" s="98">
        <f>IFERROR(((B131/C131)-1)*100,IF(B131+C131&lt;&gt;0,100,0))</f>
        <v>-57.470748238546733</v>
      </c>
      <c r="E131" s="66">
        <v>5125206</v>
      </c>
      <c r="F131" s="66">
        <v>4734063</v>
      </c>
      <c r="G131" s="98">
        <f>IFERROR(((E131/F131)-1)*100,IF(E131+F131&lt;&gt;0,100,0))</f>
        <v>8.2623108310979418</v>
      </c>
    </row>
    <row r="132" spans="1:7" s="16" customFormat="1" ht="12" x14ac:dyDescent="0.2">
      <c r="A132" s="79" t="s">
        <v>74</v>
      </c>
      <c r="B132" s="67">
        <v>1907</v>
      </c>
      <c r="C132" s="66">
        <v>146</v>
      </c>
      <c r="D132" s="98">
        <f>IFERROR(((B132/C132)-1)*100,IF(B132+C132&lt;&gt;0,100,0))</f>
        <v>1206.1643835616439</v>
      </c>
      <c r="E132" s="66">
        <v>11737</v>
      </c>
      <c r="F132" s="66">
        <v>10190</v>
      </c>
      <c r="G132" s="98">
        <f>IFERROR(((E132/F132)-1)*100,IF(E132+F132&lt;&gt;0,100,0))</f>
        <v>15.181550539744837</v>
      </c>
    </row>
    <row r="133" spans="1:7" s="16" customFormat="1" ht="12" x14ac:dyDescent="0.2">
      <c r="A133" s="81" t="s">
        <v>34</v>
      </c>
      <c r="B133" s="82">
        <f>SUM(B130:B132)</f>
        <v>182809</v>
      </c>
      <c r="C133" s="82">
        <f>SUM(C130:C132)</f>
        <v>425505</v>
      </c>
      <c r="D133" s="98">
        <f>IFERROR(((B133/C133)-1)*100,IF(B133+C133&lt;&gt;0,100,0))</f>
        <v>-57.037167600850758</v>
      </c>
      <c r="E133" s="82">
        <f>SUM(E130:E132)</f>
        <v>5136943</v>
      </c>
      <c r="F133" s="82">
        <f>SUM(F130:F132)</f>
        <v>4744253</v>
      </c>
      <c r="G133" s="98">
        <f>IFERROR(((E133/F133)-1)*100,IF(E133+F133&lt;&gt;0,100,0))</f>
        <v>8.2771724020620283</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3250</v>
      </c>
      <c r="C136" s="66">
        <v>41284</v>
      </c>
      <c r="D136" s="98">
        <f>IFERROR(((B136/C136)-1)*100,)</f>
        <v>-92.127700804185636</v>
      </c>
      <c r="E136" s="66">
        <v>342082</v>
      </c>
      <c r="F136" s="66">
        <v>321219</v>
      </c>
      <c r="G136" s="98">
        <f>IFERROR(((E136/F136)-1)*100,)</f>
        <v>6.4949458157830042</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3250</v>
      </c>
      <c r="C138" s="82">
        <f>SUM(C136:C137)</f>
        <v>41284</v>
      </c>
      <c r="D138" s="98">
        <f>IFERROR(((B138/C138)-1)*100,)</f>
        <v>-92.127700804185636</v>
      </c>
      <c r="E138" s="82">
        <f>SUM(E136:E137)</f>
        <v>342082</v>
      </c>
      <c r="F138" s="82">
        <f>SUM(F136:F137)</f>
        <v>321219</v>
      </c>
      <c r="G138" s="98">
        <f>IFERROR(((E138/F138)-1)*100,)</f>
        <v>6.4949458157830042</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4">
        <v>0</v>
      </c>
      <c r="C141" s="66">
        <v>0</v>
      </c>
      <c r="D141" s="98">
        <f>IFERROR(((B141/C141)-1)*100,IF(B141+C141&lt;&gt;0,100,0))</f>
        <v>0</v>
      </c>
      <c r="E141" s="78">
        <v>0</v>
      </c>
      <c r="F141" s="66">
        <v>0</v>
      </c>
      <c r="G141" s="98">
        <f>IFERROR(((E141/F141)-1)*100,IF(E141+F141&lt;&gt;0,100,0))</f>
        <v>0</v>
      </c>
    </row>
    <row r="142" spans="1:7" s="32" customFormat="1" x14ac:dyDescent="0.2">
      <c r="A142" s="79" t="s">
        <v>72</v>
      </c>
      <c r="B142" s="67">
        <v>14744379.406880001</v>
      </c>
      <c r="C142" s="66">
        <v>43283672.756650001</v>
      </c>
      <c r="D142" s="98">
        <f>IFERROR(((B142/C142)-1)*100,IF(B142+C142&lt;&gt;0,100,0))</f>
        <v>-65.935470657085801</v>
      </c>
      <c r="E142" s="66">
        <v>478567706.66574001</v>
      </c>
      <c r="F142" s="66">
        <v>467003646.39545</v>
      </c>
      <c r="G142" s="98">
        <f>IFERROR(((E142/F142)-1)*100,IF(E142+F142&lt;&gt;0,100,0))</f>
        <v>2.4762248345482574</v>
      </c>
    </row>
    <row r="143" spans="1:7" s="32" customFormat="1" x14ac:dyDescent="0.2">
      <c r="A143" s="79" t="s">
        <v>74</v>
      </c>
      <c r="B143" s="67">
        <v>5368487.84</v>
      </c>
      <c r="C143" s="66">
        <v>770058.3</v>
      </c>
      <c r="D143" s="98">
        <f>IFERROR(((B143/C143)-1)*100,IF(B143+C143&lt;&gt;0,100,0))</f>
        <v>597.15342851313972</v>
      </c>
      <c r="E143" s="66">
        <v>58403779.469999999</v>
      </c>
      <c r="F143" s="66">
        <v>55051206.710000001</v>
      </c>
      <c r="G143" s="98">
        <f>IFERROR(((E143/F143)-1)*100,IF(E143+F143&lt;&gt;0,100,0))</f>
        <v>6.0899169343566983</v>
      </c>
    </row>
    <row r="144" spans="1:7" s="16" customFormat="1" ht="12" x14ac:dyDescent="0.2">
      <c r="A144" s="81" t="s">
        <v>34</v>
      </c>
      <c r="B144" s="82">
        <f>SUM(B141:B143)</f>
        <v>20112867.246880002</v>
      </c>
      <c r="C144" s="82">
        <f>SUM(C141:C143)</f>
        <v>44053731.056649998</v>
      </c>
      <c r="D144" s="98">
        <f>IFERROR(((B144/C144)-1)*100,IF(B144+C144&lt;&gt;0,100,0))</f>
        <v>-54.344690530261161</v>
      </c>
      <c r="E144" s="82">
        <f>SUM(E141:E143)</f>
        <v>536971486.13574004</v>
      </c>
      <c r="F144" s="82">
        <f>SUM(F141:F143)</f>
        <v>522054853.10544997</v>
      </c>
      <c r="G144" s="98">
        <f>IFERROR(((E144/F144)-1)*100,IF(E144+F144&lt;&gt;0,100,0))</f>
        <v>2.857292282900592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4278.625</v>
      </c>
      <c r="C147" s="66">
        <v>55511.673439999999</v>
      </c>
      <c r="D147" s="98">
        <f>IFERROR(((B147/C147)-1)*100,IF(B147+C147&lt;&gt;0,100,0))</f>
        <v>-92.292386925383241</v>
      </c>
      <c r="E147" s="66">
        <v>547515.03521</v>
      </c>
      <c r="F147" s="66">
        <v>350992.80142999999</v>
      </c>
      <c r="G147" s="98">
        <f>IFERROR(((E147/F147)-1)*100,IF(E147+F147&lt;&gt;0,100,0))</f>
        <v>55.990388685846959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4278.625</v>
      </c>
      <c r="C149" s="82">
        <f>SUM(C147:C148)</f>
        <v>55511.673439999999</v>
      </c>
      <c r="D149" s="98">
        <f>IFERROR(((B149/C149)-1)*100,IF(B149+C149&lt;&gt;0,100,0))</f>
        <v>-92.292386925383241</v>
      </c>
      <c r="E149" s="82">
        <f>SUM(E147:E148)</f>
        <v>547515.03521</v>
      </c>
      <c r="F149" s="82">
        <f>SUM(F147:F148)</f>
        <v>350992.80142999999</v>
      </c>
      <c r="G149" s="98">
        <f>IFERROR(((E149/F149)-1)*100,IF(E149+F149&lt;&gt;0,100,0))</f>
        <v>55.990388685846959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4">
        <v>0</v>
      </c>
      <c r="C152" s="66">
        <v>0</v>
      </c>
      <c r="D152" s="98">
        <f>IFERROR(((B152/C152)-1)*100,IF(B152+C152&lt;&gt;0,100,0))</f>
        <v>0</v>
      </c>
      <c r="E152" s="78"/>
      <c r="F152" s="78"/>
      <c r="G152" s="65"/>
    </row>
    <row r="153" spans="1:7" s="16" customFormat="1" ht="12" x14ac:dyDescent="0.2">
      <c r="A153" s="79" t="s">
        <v>72</v>
      </c>
      <c r="B153" s="67">
        <v>1349483</v>
      </c>
      <c r="C153" s="66">
        <v>732381</v>
      </c>
      <c r="D153" s="98">
        <f>IFERROR(((B153/C153)-1)*100,IF(B153+C153&lt;&gt;0,100,0))</f>
        <v>84.259695431749321</v>
      </c>
      <c r="E153" s="78"/>
      <c r="F153" s="78"/>
      <c r="G153" s="65"/>
    </row>
    <row r="154" spans="1:7" s="16" customFormat="1" ht="12" x14ac:dyDescent="0.2">
      <c r="A154" s="79" t="s">
        <v>74</v>
      </c>
      <c r="B154" s="67">
        <v>2405</v>
      </c>
      <c r="C154" s="66">
        <v>2453</v>
      </c>
      <c r="D154" s="98">
        <f>IFERROR(((B154/C154)-1)*100,IF(B154+C154&lt;&gt;0,100,0))</f>
        <v>-1.9567876070118229</v>
      </c>
      <c r="E154" s="78"/>
      <c r="F154" s="78"/>
      <c r="G154" s="65"/>
    </row>
    <row r="155" spans="1:7" s="28" customFormat="1" ht="12" x14ac:dyDescent="0.2">
      <c r="A155" s="81" t="s">
        <v>34</v>
      </c>
      <c r="B155" s="82">
        <f>SUM(B152:B154)</f>
        <v>1351888</v>
      </c>
      <c r="C155" s="82">
        <f>SUM(C152:C154)</f>
        <v>734834</v>
      </c>
      <c r="D155" s="98">
        <f>IFERROR(((B155/C155)-1)*100,IF(B155+C155&lt;&gt;0,100,0))</f>
        <v>83.971890250042861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432117</v>
      </c>
      <c r="C158" s="66">
        <v>101382</v>
      </c>
      <c r="D158" s="98">
        <f>IFERROR(((B158/C158)-1)*100,IF(B158+C158&lt;&gt;0,100,0))</f>
        <v>326.22654909155477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432117</v>
      </c>
      <c r="C160" s="82">
        <f>SUM(C158:C159)</f>
        <v>101382</v>
      </c>
      <c r="D160" s="98">
        <f>IFERROR(((B160/C160)-1)*100,IF(B160+C160&lt;&gt;0,100,0))</f>
        <v>326.22654909155477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4432</v>
      </c>
      <c r="C168" s="113">
        <v>5865</v>
      </c>
      <c r="D168" s="111">
        <f>IFERROR(((B168/C168)-1)*100,IF(B168+C168&lt;&gt;0,100,0))</f>
        <v>-24.433077578857631</v>
      </c>
      <c r="E168" s="113">
        <v>174633</v>
      </c>
      <c r="F168" s="113">
        <v>125369</v>
      </c>
      <c r="G168" s="111">
        <f>IFERROR(((E168/F168)-1)*100,IF(E168+F168&lt;&gt;0,100,0))</f>
        <v>39.29520056792348</v>
      </c>
    </row>
    <row r="169" spans="1:7" x14ac:dyDescent="0.2">
      <c r="A169" s="101" t="s">
        <v>32</v>
      </c>
      <c r="B169" s="112">
        <v>38709</v>
      </c>
      <c r="C169" s="113">
        <v>48083</v>
      </c>
      <c r="D169" s="111">
        <f t="shared" ref="D169:D171" si="5">IFERROR(((B169/C169)-1)*100,IF(B169+C169&lt;&gt;0,100,0))</f>
        <v>-19.495455774390113</v>
      </c>
      <c r="E169" s="113">
        <v>1012095</v>
      </c>
      <c r="F169" s="113">
        <v>906653</v>
      </c>
      <c r="G169" s="111">
        <f>IFERROR(((E169/F169)-1)*100,IF(E169+F169&lt;&gt;0,100,0))</f>
        <v>11.629807655188928</v>
      </c>
    </row>
    <row r="170" spans="1:7" x14ac:dyDescent="0.2">
      <c r="A170" s="101" t="s">
        <v>92</v>
      </c>
      <c r="B170" s="112">
        <v>10560762</v>
      </c>
      <c r="C170" s="113">
        <v>11828591</v>
      </c>
      <c r="D170" s="111">
        <f t="shared" si="5"/>
        <v>-10.718343376654072</v>
      </c>
      <c r="E170" s="113">
        <v>263816824</v>
      </c>
      <c r="F170" s="113">
        <v>231571439</v>
      </c>
      <c r="G170" s="111">
        <f>IFERROR(((E170/F170)-1)*100,IF(E170+F170&lt;&gt;0,100,0))</f>
        <v>13.924594992908435</v>
      </c>
    </row>
    <row r="171" spans="1:7" x14ac:dyDescent="0.2">
      <c r="A171" s="101" t="s">
        <v>93</v>
      </c>
      <c r="B171" s="112">
        <v>134386</v>
      </c>
      <c r="C171" s="113">
        <v>92112</v>
      </c>
      <c r="D171" s="111">
        <f t="shared" si="5"/>
        <v>45.894128886572872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406</v>
      </c>
      <c r="C174" s="113">
        <v>211</v>
      </c>
      <c r="D174" s="111">
        <f t="shared" ref="D174:D177" si="6">IFERROR(((B174/C174)-1)*100,IF(B174+C174&lt;&gt;0,100,0))</f>
        <v>92.417061611374422</v>
      </c>
      <c r="E174" s="113">
        <v>8405</v>
      </c>
      <c r="F174" s="113">
        <v>13146</v>
      </c>
      <c r="G174" s="111">
        <f t="shared" ref="G174" si="7">IFERROR(((E174/F174)-1)*100,IF(E174+F174&lt;&gt;0,100,0))</f>
        <v>-36.064202038642932</v>
      </c>
    </row>
    <row r="175" spans="1:7" x14ac:dyDescent="0.2">
      <c r="A175" s="101" t="s">
        <v>32</v>
      </c>
      <c r="B175" s="112">
        <v>3593</v>
      </c>
      <c r="C175" s="113">
        <v>2767</v>
      </c>
      <c r="D175" s="111">
        <f t="shared" si="6"/>
        <v>29.851825081315496</v>
      </c>
      <c r="E175" s="113">
        <v>89591</v>
      </c>
      <c r="F175" s="113">
        <v>137758</v>
      </c>
      <c r="G175" s="111">
        <f t="shared" ref="G175" si="8">IFERROR(((E175/F175)-1)*100,IF(E175+F175&lt;&gt;0,100,0))</f>
        <v>-34.964938515367528</v>
      </c>
    </row>
    <row r="176" spans="1:7" x14ac:dyDescent="0.2">
      <c r="A176" s="101" t="s">
        <v>92</v>
      </c>
      <c r="B176" s="112">
        <v>23446</v>
      </c>
      <c r="C176" s="113">
        <v>18956</v>
      </c>
      <c r="D176" s="111">
        <f t="shared" si="6"/>
        <v>23.686431736653301</v>
      </c>
      <c r="E176" s="113">
        <v>747019</v>
      </c>
      <c r="F176" s="113">
        <v>2760079</v>
      </c>
      <c r="G176" s="111">
        <f t="shared" ref="G176" si="9">IFERROR(((E176/F176)-1)*100,IF(E176+F176&lt;&gt;0,100,0))</f>
        <v>-72.934868893245451</v>
      </c>
    </row>
    <row r="177" spans="1:7" x14ac:dyDescent="0.2">
      <c r="A177" s="101" t="s">
        <v>93</v>
      </c>
      <c r="B177" s="112">
        <v>39832</v>
      </c>
      <c r="C177" s="113">
        <v>55271</v>
      </c>
      <c r="D177" s="111">
        <f t="shared" si="6"/>
        <v>-27.933274230609186</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2020-05-04T06:00:00+00:00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10F84368-A430-42A2-BF35-1ACE811EC9FA}"/>
</file>

<file path=customXml/itemProps2.xml><?xml version="1.0" encoding="utf-8"?>
<ds:datastoreItem xmlns:ds="http://schemas.openxmlformats.org/officeDocument/2006/customXml" ds:itemID="{FE306AD0-2982-44B3-864D-7C1D08BC8D05}"/>
</file>

<file path=customXml/itemProps3.xml><?xml version="1.0" encoding="utf-8"?>
<ds:datastoreItem xmlns:ds="http://schemas.openxmlformats.org/officeDocument/2006/customXml" ds:itemID="{BFF3879E-4D93-48F6-9219-EB8BA8797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2020-05-04T06:15:35Z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