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3570" yWindow="-135" windowWidth="20250" windowHeight="11055"/>
  </bookViews>
  <sheets>
    <sheet name="Sheet1" sheetId="1" r:id="rId1"/>
  </sheets>
  <definedNames>
    <definedName name="_xlnm.Print_Area" localSheetId="0">Sheet1!$A$1:$G$189</definedName>
  </definedNames>
  <calcPr calcId="144525"/>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9"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<sst xmlns="http://schemas.openxmlformats.org/spreadsheetml/2006/main" count="265" uniqueCount="100">
  <si>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</si>
  <si>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</si>
  <si>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</si>
  <si>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</si>
  <si>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</si>
  <si>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</si>
  <si>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</si>
  <si>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</si>
  <si>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</si>
  <si>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</si>
  <si>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</si>
  <si>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</si>
  <si>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</si>
  <si>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</si>
  <si>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</si>
  <si>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</si>
  <si>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</si>
  <si>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</si>
  <si>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</si>
  <si>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</si>
  <si>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</si>
  <si>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</si>
  <si>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</si>
  <si>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</si>
  <si>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</si>
  <si>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</si>
  <si>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</si>
  <si>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</si>
  <si>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</si>
  <si>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</si>
  <si>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</si>
  <si>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</si>
  <si>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</si>
  <si>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</si>
  <si>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</si>
  <si>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</si>
  <si>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</si>
  <si>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</si>
  <si>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</si>
  <si>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</si>
  <si>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</si>
  <si>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</si>
  <si>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</si>
  <si>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</si>
  <si>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</si>
  <si>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</si>
  <si>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</si>
  <si>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</si>
  <si>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</si>
  <si>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</si>
  <si>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</si>
  <si>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</si>
  <si>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</si>
  <si>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</si>
  <si>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</si>
  <si>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</si>
  <si>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</si>
  <si>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</si>
  <si>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</si>
  <si>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</si>
  <si>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</si>
  <si>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</si>
  <si>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</si>
  <si>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</si>
  <si>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</si>
  <si>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</si>
  <si>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</si>
  <si>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</si>
  <si>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</si>
  <si>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</si>
  <si>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</si>
  <si>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</si>
  <si>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</si>
  <si>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</si>
  <si>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</si>
  <si>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</si>
  <si>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</si>
  <si>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</si>
  <si>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</si>
  <si>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</si>
  <si>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</si>
  <si>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</si>
  <si>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</si>
  <si>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</si>
  <si>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</si>
  <si>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</si>
  <si>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</si>
  <si>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</si>
  <si>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</si>
  <si>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</si>
  <si>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</si>
  <si>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</si>
  <si>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</si>
  <si>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</si>
  <si>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</si>
  <si>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</si>
  <si>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</si>
  <si>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29 May 2020</t>
  </si>
  <si>
    <t>29.05.2020</t>
  </si>
  <si>
    <t>31.05.2019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</si>
</sst>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2020</v>
      </c>
      <c r="F10" s="125">
        <v>2019</v>
      </c>
      <c r="G10" s="29" t="s">
        <v>7</v>
      </c>
    </row>
    <row r="11" spans="1:7" s="16" customFormat="1" ht="12" x14ac:dyDescent="0.2">
      <c r="A11" s="64" t="s">
        <v>8</v>
      </c>
      <c r="B11" s="67">
        <v>1789272</v>
      </c>
      <c r="C11" s="67">
        <v>1579677</v>
      </c>
      <c r="D11" s="98">
        <f>IFERROR(((B11/C11)-1)*100,IF(B11+C11&lt;&gt;0,100,0))</f>
        <v>13.268218756112793</v>
      </c>
      <c r="E11" s="67">
        <v>41533928</v>
      </c>
      <c r="F11" s="67">
        <v>29535808</v>
      </c>
      <c r="G11" s="98">
        <f>IFERROR(((E11/F11)-1)*100,IF(E11+F11&lt;&gt;0,100,0))</f>
        <v>40.622284651904565</v>
      </c>
    </row>
    <row r="12" spans="1:7" s="16" customFormat="1" ht="12" x14ac:dyDescent="0.2">
      <c r="A12" s="64" t="s">
        <v>9</v>
      </c>
      <c r="B12" s="67">
        <v>3015165.85</v>
      </c>
      <c r="C12" s="67">
        <v>1810584.253</v>
      </c>
      <c r="D12" s="98">
        <f>IFERROR(((B12/C12)-1)*100,IF(B12+C12&lt;&gt;0,100,0))</f>
        <v>66.52999411676646</v>
      </c>
      <c r="E12" s="67">
        <v>48090657.865999997</v>
      </c>
      <c r="F12" s="67">
        <v>31765648.581999999</v>
      </c>
      <c r="G12" s="98">
        <f>IFERROR(((E12/F12)-1)*100,IF(E12+F12&lt;&gt;0,100,0))</f>
        <v>51.392022554989047</v>
      </c>
    </row>
    <row r="13" spans="1:7" s="16" customFormat="1" ht="12" x14ac:dyDescent="0.2">
      <c r="A13" s="64" t="s">
        <v>10</v>
      </c>
      <c r="B13" s="67">
        <v>127530664.482324</v>
      </c>
      <c r="C13" s="67">
        <v>116859431.990683</v>
      </c>
      <c r="D13" s="98">
        <f>IFERROR(((B13/C13)-1)*100,IF(B13+C13&lt;&gt;0,100,0))</f>
        <v>9.1316826634000758</v>
      </c>
      <c r="E13" s="67">
        <v>2478348769.2575002</v>
      </c>
      <c r="F13" s="67">
        <v>2010814277.5578301</v>
      </c>
      <c r="G13" s="98">
        <f>IFERROR(((E13/F13)-1)*100,IF(E13+F13&lt;&gt;0,100,0))</f>
        <v>23.251003184018515</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351</v>
      </c>
      <c r="C16" s="67">
        <v>456</v>
      </c>
      <c r="D16" s="98">
        <f>IFERROR(((B16/C16)-1)*100,IF(B16+C16&lt;&gt;0,100,0))</f>
        <v>-23.026315789473685</v>
      </c>
      <c r="E16" s="67">
        <v>10199</v>
      </c>
      <c r="F16" s="67">
        <v>17068</v>
      </c>
      <c r="G16" s="98">
        <f>IFERROR(((E16/F16)-1)*100,IF(E16+F16&lt;&gt;0,100,0))</f>
        <v>-40.244902741973284</v>
      </c>
    </row>
    <row r="17" spans="1:7" s="16" customFormat="1" ht="12" x14ac:dyDescent="0.2">
      <c r="A17" s="64" t="s">
        <v>9</v>
      </c>
      <c r="B17" s="67">
        <v>159470.42600000001</v>
      </c>
      <c r="C17" s="67">
        <v>116962.565</v>
      </c>
      <c r="D17" s="98">
        <f>IFERROR(((B17/C17)-1)*100,IF(B17+C17&lt;&gt;0,100,0))</f>
        <v>36.343133377760651</v>
      </c>
      <c r="E17" s="67">
        <v>4963640.1789999995</v>
      </c>
      <c r="F17" s="67">
        <v>3177207.5970000001</v>
      </c>
      <c r="G17" s="98">
        <f>IFERROR(((E17/F17)-1)*100,IF(E17+F17&lt;&gt;0,100,0))</f>
        <v>56.226498504120229</v>
      </c>
    </row>
    <row r="18" spans="1:7" s="16" customFormat="1" ht="12" x14ac:dyDescent="0.2">
      <c r="A18" s="64" t="s">
        <v>10</v>
      </c>
      <c r="B18" s="67">
        <v>6594670.8415347999</v>
      </c>
      <c r="C18" s="67">
        <v>2948669.0917789298</v>
      </c>
      <c r="D18" s="98">
        <f>IFERROR(((B18/C18)-1)*100,IF(B18+C18&lt;&gt;0,100,0))</f>
        <v>123.64906458717755</v>
      </c>
      <c r="E18" s="67">
        <v>164835940.108096</v>
      </c>
      <c r="F18" s="67">
        <v>110297068.491153</v>
      </c>
      <c r="G18" s="98">
        <f>IFERROR(((E18/F18)-1)*100,IF(E18+F18&lt;&gt;0,100,0))</f>
        <v>49.447254005048748</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2020</v>
      </c>
      <c r="F23" s="125">
        <v>2019</v>
      </c>
      <c r="G23" s="29" t="s">
        <v>13</v>
      </c>
    </row>
    <row r="24" spans="1:7" s="16" customFormat="1" ht="12" x14ac:dyDescent="0.2">
      <c r="A24" s="64" t="s">
        <v>14</v>
      </c>
      <c r="B24" s="66">
        <v>23624024.225760002</v>
      </c>
      <c r="C24" s="66">
        <v>28678854.77973</v>
      </c>
      <c r="D24" s="65">
        <f>B24-C24</f>
        <v>-5054830.5539699979</v>
      </c>
      <c r="E24" s="67">
        <v>404752086.11537999</v>
      </c>
      <c r="F24" s="67">
        <v>387360480.16092002</v>
      </c>
      <c r="G24" s="65">
        <f>E24-F24</f>
        <v>17391605.954459965</v>
      </c>
    </row>
    <row r="25" spans="1:7" s="16" customFormat="1" ht="12" x14ac:dyDescent="0.2">
      <c r="A25" s="68" t="s">
        <v>15</v>
      </c>
      <c r="B25" s="66">
        <v>37721284.432439998</v>
      </c>
      <c r="C25" s="66">
        <v>33185388.127500001</v>
      </c>
      <c r="D25" s="65">
        <f>B25-C25</f>
        <v>4535896.3049399965</v>
      </c>
      <c r="E25" s="67">
        <v>449909873.95416999</v>
      </c>
      <c r="F25" s="67">
        <v>423226584.85602999</v>
      </c>
      <c r="G25" s="65">
        <f>E25-F25</f>
        <v>26683289.098140001</v>
      </c>
    </row>
    <row r="26" spans="1:7" s="28" customFormat="1" ht="12" x14ac:dyDescent="0.2">
      <c r="A26" s="69" t="s">
        <v>16</v>
      </c>
      <c r="B26" s="70">
        <f>B24-B25</f>
        <v>-14097260.206679996</v>
      </c>
      <c r="C26" s="70">
        <f>C24-C25</f>
        <v>-4506533.3477700017</v>
      </c>
      <c r="D26" s="70"/>
      <c r="E26" s="70">
        <f>E24-E25</f>
        <v>-45157787.838789999</v>
      </c>
      <c r="F26" s="70">
        <f>F24-F25</f>
        <v>-35866104.695109963</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50483.003699640001</v>
      </c>
      <c r="C33" s="126">
        <v>55650.413073830001</v>
      </c>
      <c r="D33" s="98">
        <f t="shared" ref="D33:D42" si="0">IFERROR(((B33/C33)-1)*100,IF(B33+C33&lt;&gt;0,100,0))</f>
        <v>-9.2854825126536422</v>
      </c>
      <c r="E33" s="64"/>
      <c r="F33" s="126">
        <v>51389.120000000003</v>
      </c>
      <c r="G33" s="126">
        <v>49814.1</v>
      </c>
    </row>
    <row r="34" spans="1:7" s="16" customFormat="1" ht="12" x14ac:dyDescent="0.2">
      <c r="A34" s="64" t="s">
        <v>23</v>
      </c>
      <c r="B34" s="126">
        <v>53304.274986310003</v>
      </c>
      <c r="C34" s="126">
        <v>70003.876737519997</v>
      </c>
      <c r="D34" s="98">
        <f t="shared" si="0"/>
        <v>-23.855252779535718</v>
      </c>
      <c r="E34" s="64"/>
      <c r="F34" s="126">
        <v>54124.04</v>
      </c>
      <c r="G34" s="126">
        <v>51401.919999999998</v>
      </c>
    </row>
    <row r="35" spans="1:7" s="16" customFormat="1" ht="12" x14ac:dyDescent="0.2">
      <c r="A35" s="64" t="s">
        <v>24</v>
      </c>
      <c r="B35" s="126">
        <v>32179.53074138</v>
      </c>
      <c r="C35" s="126">
        <v>48484.284168049999</v>
      </c>
      <c r="D35" s="98">
        <f t="shared" si="0"/>
        <v>-33.62894535094415</v>
      </c>
      <c r="E35" s="64"/>
      <c r="F35" s="126">
        <v>32218.67</v>
      </c>
      <c r="G35" s="126">
        <v>30785.9</v>
      </c>
    </row>
    <row r="36" spans="1:7" s="16" customFormat="1" ht="12" x14ac:dyDescent="0.2">
      <c r="A36" s="64" t="s">
        <v>25</v>
      </c>
      <c r="B36" s="126">
        <v>46544.793291540002</v>
      </c>
      <c r="C36" s="126">
        <v>49587.469325760001</v>
      </c>
      <c r="D36" s="98">
        <f t="shared" si="0"/>
        <v>-6.1359776483680513</v>
      </c>
      <c r="E36" s="64"/>
      <c r="F36" s="126">
        <v>47440.06</v>
      </c>
      <c r="G36" s="126">
        <v>46098.53</v>
      </c>
    </row>
    <row r="37" spans="1:7" s="16" customFormat="1" ht="12" x14ac:dyDescent="0.2">
      <c r="A37" s="64" t="s">
        <v>79</v>
      </c>
      <c r="B37" s="126">
        <v>47221.357556329996</v>
      </c>
      <c r="C37" s="126">
        <v>43485.591066350004</v>
      </c>
      <c r="D37" s="98">
        <f t="shared" si="0"/>
        <v>8.590814562644411</v>
      </c>
      <c r="E37" s="64"/>
      <c r="F37" s="126">
        <v>47887.8</v>
      </c>
      <c r="G37" s="126">
        <v>45294.21</v>
      </c>
    </row>
    <row r="38" spans="1:7" s="16" customFormat="1" ht="12" x14ac:dyDescent="0.2">
      <c r="A38" s="64" t="s">
        <v>26</v>
      </c>
      <c r="B38" s="126">
        <v>69740.280708249993</v>
      </c>
      <c r="C38" s="126">
        <v>68885.783547030005</v>
      </c>
      <c r="D38" s="98">
        <f t="shared" si="0"/>
        <v>1.2404550216614796</v>
      </c>
      <c r="E38" s="64"/>
      <c r="F38" s="126">
        <v>72026.84</v>
      </c>
      <c r="G38" s="126">
        <v>69740.28</v>
      </c>
    </row>
    <row r="39" spans="1:7" s="16" customFormat="1" ht="12" x14ac:dyDescent="0.2">
      <c r="A39" s="64" t="s">
        <v>27</v>
      </c>
      <c r="B39" s="126">
        <v>9728.8571026999998</v>
      </c>
      <c r="C39" s="126">
        <v>16760.781776619999</v>
      </c>
      <c r="D39" s="98">
        <f t="shared" si="0"/>
        <v>-41.95463414319368</v>
      </c>
      <c r="E39" s="64"/>
      <c r="F39" s="126">
        <v>10057.33</v>
      </c>
      <c r="G39" s="126">
        <v>9236.75</v>
      </c>
    </row>
    <row r="40" spans="1:7" s="16" customFormat="1" ht="12" x14ac:dyDescent="0.2">
      <c r="A40" s="64" t="s">
        <v>28</v>
      </c>
      <c r="B40" s="126">
        <v>66076.724936839993</v>
      </c>
      <c r="C40" s="126">
        <v>74758.612691360002</v>
      </c>
      <c r="D40" s="98">
        <f t="shared" si="0"/>
        <v>-11.613227482381294</v>
      </c>
      <c r="E40" s="64"/>
      <c r="F40" s="126">
        <v>68083.429999999993</v>
      </c>
      <c r="G40" s="126">
        <v>66030.69</v>
      </c>
    </row>
    <row r="41" spans="1:7" s="16" customFormat="1" ht="12" x14ac:dyDescent="0.2">
      <c r="A41" s="64" t="s">
        <v>29</v>
      </c>
      <c r="B41" s="126">
        <v>4136.30347532</v>
      </c>
      <c r="C41" s="126">
        <v>1614.96128832</v>
      </c>
      <c r="D41" s="98">
        <f t="shared" si="0"/>
        <v>156.12400156185063</v>
      </c>
      <c r="E41" s="64"/>
      <c r="F41" s="126">
        <v>4404.33</v>
      </c>
      <c r="G41" s="126">
        <v>3804.58</v>
      </c>
    </row>
    <row r="42" spans="1:7" s="16" customFormat="1" ht="12" x14ac:dyDescent="0.2">
      <c r="A42" s="64" t="s">
        <v>78</v>
      </c>
      <c r="B42" s="126">
        <v>820.47361282999998</v>
      </c>
      <c r="C42" s="126">
        <v>848.36859451999999</v>
      </c>
      <c r="D42" s="98">
        <f t="shared" si="0"/>
        <v>-3.2880733528075412</v>
      </c>
      <c r="E42" s="64"/>
      <c r="F42" s="126">
        <v>822.6</v>
      </c>
      <c r="G42" s="126">
        <v>787.93</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16082.0353197807</v>
      </c>
      <c r="D48" s="72"/>
      <c r="E48" s="127">
        <v>15583.494735411199</v>
      </c>
      <c r="F48" s="72"/>
      <c r="G48" s="98">
        <f>IFERROR(((C48/E48)-1)*100,IF(C48+E48&lt;&gt;0,100,0))</f>
        <v>3.1991577809349803</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3411</v>
      </c>
      <c r="D54" s="75"/>
      <c r="E54" s="128">
        <v>991545</v>
      </c>
      <c r="F54" s="128">
        <v>117469981.93799999</v>
      </c>
      <c r="G54" s="128">
        <v>10381873.199999999</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2020</v>
      </c>
      <c r="F67" s="125">
        <v>2019</v>
      </c>
      <c r="G67" s="50" t="s">
        <v>7</v>
      </c>
    </row>
    <row r="68" spans="1:7" s="16" customFormat="1" ht="12" x14ac:dyDescent="0.2">
      <c r="A68" s="77" t="s">
        <v>53</v>
      </c>
      <c r="B68" s="67">
        <v>6795</v>
      </c>
      <c r="C68" s="66">
        <v>5526</v>
      </c>
      <c r="D68" s="98">
        <f>IFERROR(((B68/C68)-1)*100,IF(B68+C68&lt;&gt;0,100,0))</f>
        <v>22.964169381107503</v>
      </c>
      <c r="E68" s="66">
        <v>156179</v>
      </c>
      <c r="F68" s="66">
        <v>121674</v>
      </c>
      <c r="G68" s="98">
        <f>IFERROR(((E68/F68)-1)*100,IF(E68+F68&lt;&gt;0,100,0))</f>
        <v>28.358564689251597</v>
      </c>
    </row>
    <row r="69" spans="1:7" s="16" customFormat="1" ht="12" x14ac:dyDescent="0.2">
      <c r="A69" s="79" t="s">
        <v>54</v>
      </c>
      <c r="B69" s="67">
        <v>246744100.05000001</v>
      </c>
      <c r="C69" s="66">
        <v>213552524.02200001</v>
      </c>
      <c r="D69" s="98">
        <f>IFERROR(((B69/C69)-1)*100,IF(B69+C69&lt;&gt;0,100,0))</f>
        <v>15.542581938568256</v>
      </c>
      <c r="E69" s="66">
        <v>5390814683.4549999</v>
      </c>
      <c r="F69" s="66">
        <v>3920499241.2709999</v>
      </c>
      <c r="G69" s="98">
        <f>IFERROR(((E69/F69)-1)*100,IF(E69+F69&lt;&gt;0,100,0))</f>
        <v>37.503270672929226</v>
      </c>
    </row>
    <row r="70" spans="1:7" s="62" customFormat="1" ht="12" x14ac:dyDescent="0.2">
      <c r="A70" s="79" t="s">
        <v>55</v>
      </c>
      <c r="B70" s="67">
        <v>239105196.69104999</v>
      </c>
      <c r="C70" s="66">
        <v>225025011.15814999</v>
      </c>
      <c r="D70" s="98">
        <f>IFERROR(((B70/C70)-1)*100,IF(B70+C70&lt;&gt;0,100,0))</f>
        <v>6.2571646860198671</v>
      </c>
      <c r="E70" s="66">
        <v>5180194860.9830799</v>
      </c>
      <c r="F70" s="66">
        <v>3975302577.82412</v>
      </c>
      <c r="G70" s="98">
        <f>IFERROR(((E70/F70)-1)*100,IF(E70+F70&lt;&gt;0,100,0))</f>
        <v>30.309448389673442</v>
      </c>
    </row>
    <row r="71" spans="1:7" s="16" customFormat="1" ht="12" x14ac:dyDescent="0.2">
      <c r="A71" s="79" t="s">
        <v>94</v>
      </c>
      <c r="B71" s="98">
        <f>IFERROR(B69/B68/1000,)</f>
        <v>36.312597505518767</v>
      </c>
      <c r="C71" s="98">
        <f>IFERROR(C69/C68/1000,)</f>
        <v>38.645045968512491</v>
      </c>
      <c r="D71" s="98">
        <f>IFERROR(((B71/C71)-1)*100,IF(B71+C71&lt;&gt;0,100,0))</f>
        <v>-6.0355691254557531</v>
      </c>
      <c r="E71" s="98">
        <f>IFERROR(E69/E68/1000,)</f>
        <v>34.516898452768942</v>
      </c>
      <c r="F71" s="98">
        <f>IFERROR(F69/F68/1000,)</f>
        <v>32.221339326980292</v>
      </c>
      <c r="G71" s="98">
        <f>IFERROR(((E71/F71)-1)*100,IF(E71+F71&lt;&gt;0,100,0))</f>
        <v>7.124344219504497</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2638</v>
      </c>
      <c r="C74" s="66">
        <v>3856</v>
      </c>
      <c r="D74" s="98">
        <f>IFERROR(((B74/C74)-1)*100,IF(B74+C74&lt;&gt;0,100,0))</f>
        <v>-31.587136929460581</v>
      </c>
      <c r="E74" s="66">
        <v>70298</v>
      </c>
      <c r="F74" s="66">
        <v>75677</v>
      </c>
      <c r="G74" s="98">
        <f>IFERROR(((E74/F74)-1)*100,IF(E74+F74&lt;&gt;0,100,0))</f>
        <v>-7.1078398985160662</v>
      </c>
    </row>
    <row r="75" spans="1:7" s="16" customFormat="1" ht="12" x14ac:dyDescent="0.2">
      <c r="A75" s="79" t="s">
        <v>54</v>
      </c>
      <c r="B75" s="67">
        <v>338532491</v>
      </c>
      <c r="C75" s="66">
        <v>567574062</v>
      </c>
      <c r="D75" s="98">
        <f>IFERROR(((B75/C75)-1)*100,IF(B75+C75&lt;&gt;0,100,0))</f>
        <v>-40.354481702865421</v>
      </c>
      <c r="E75" s="66">
        <v>9679624470.5580006</v>
      </c>
      <c r="F75" s="66">
        <v>10524659248.110001</v>
      </c>
      <c r="G75" s="98">
        <f>IFERROR(((E75/F75)-1)*100,IF(E75+F75&lt;&gt;0,100,0))</f>
        <v>-8.0290939367348102</v>
      </c>
    </row>
    <row r="76" spans="1:7" s="16" customFormat="1" ht="12" x14ac:dyDescent="0.2">
      <c r="A76" s="79" t="s">
        <v>55</v>
      </c>
      <c r="B76" s="67">
        <v>336796014.67826998</v>
      </c>
      <c r="C76" s="66">
        <v>574753979.27084994</v>
      </c>
      <c r="D76" s="98">
        <f>IFERROR(((B76/C76)-1)*100,IF(B76+C76&lt;&gt;0,100,0))</f>
        <v>-41.401708065503186</v>
      </c>
      <c r="E76" s="66">
        <v>9529353088.0675602</v>
      </c>
      <c r="F76" s="66">
        <v>10285619100.6026</v>
      </c>
      <c r="G76" s="98">
        <f>IFERROR(((E76/F76)-1)*100,IF(E76+F76&lt;&gt;0,100,0))</f>
        <v>-7.3526542752368922</v>
      </c>
    </row>
    <row r="77" spans="1:7" s="16" customFormat="1" ht="12" x14ac:dyDescent="0.2">
      <c r="A77" s="79" t="s">
        <v>94</v>
      </c>
      <c r="B77" s="98">
        <f>IFERROR(B75/B74/1000,)</f>
        <v>128.32922327520851</v>
      </c>
      <c r="C77" s="98">
        <f>IFERROR(C75/C74/1000,)</f>
        <v>147.19244346473027</v>
      </c>
      <c r="D77" s="98">
        <f>IFERROR(((B77/C77)-1)*100,IF(B77+C77&lt;&gt;0,100,0))</f>
        <v>-12.815345506538655</v>
      </c>
      <c r="E77" s="98">
        <f>IFERROR(E75/E74/1000,)</f>
        <v>137.69416584480356</v>
      </c>
      <c r="F77" s="98">
        <f>IFERROR(F75/F74/1000,)</f>
        <v>139.07342056516512</v>
      </c>
      <c r="G77" s="98">
        <f>IFERROR(((E77/F77)-1)*100,IF(E77+F77&lt;&gt;0,100,0))</f>
        <v>-0.9917457374360672</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170</v>
      </c>
      <c r="C80" s="66">
        <v>184</v>
      </c>
      <c r="D80" s="98">
        <f>IFERROR(((B80/C80)-1)*100,IF(B80+C80&lt;&gt;0,100,0))</f>
        <v>-7.608695652173914</v>
      </c>
      <c r="E80" s="66">
        <v>5379</v>
      </c>
      <c r="F80" s="66">
        <v>3763</v>
      </c>
      <c r="G80" s="98">
        <f>IFERROR(((E80/F80)-1)*100,IF(E80+F80&lt;&gt;0,100,0))</f>
        <v>42.944459208078655</v>
      </c>
    </row>
    <row r="81" spans="1:7" s="16" customFormat="1" ht="12" x14ac:dyDescent="0.2">
      <c r="A81" s="79" t="s">
        <v>54</v>
      </c>
      <c r="B81" s="67">
        <v>16725566.162</v>
      </c>
      <c r="C81" s="66">
        <v>10176518.686000001</v>
      </c>
      <c r="D81" s="98">
        <f>IFERROR(((B81/C81)-1)*100,IF(B81+C81&lt;&gt;0,100,0))</f>
        <v>64.354497624120029</v>
      </c>
      <c r="E81" s="66">
        <v>447477585.44300002</v>
      </c>
      <c r="F81" s="66">
        <v>278777574.95099998</v>
      </c>
      <c r="G81" s="98">
        <f>IFERROR(((E81/F81)-1)*100,IF(E81+F81&lt;&gt;0,100,0))</f>
        <v>60.514196854482293</v>
      </c>
    </row>
    <row r="82" spans="1:7" s="16" customFormat="1" ht="12" x14ac:dyDescent="0.2">
      <c r="A82" s="79" t="s">
        <v>55</v>
      </c>
      <c r="B82" s="67">
        <v>5586081.1734399404</v>
      </c>
      <c r="C82" s="66">
        <v>1730750.1039400599</v>
      </c>
      <c r="D82" s="98">
        <f>IFERROR(((B82/C82)-1)*100,IF(B82+C82&lt;&gt;0,100,0))</f>
        <v>222.75492347065028</v>
      </c>
      <c r="E82" s="66">
        <v>133118533.62834001</v>
      </c>
      <c r="F82" s="66">
        <v>92038186.526376903</v>
      </c>
      <c r="G82" s="98">
        <f>IFERROR(((E82/F82)-1)*100,IF(E82+F82&lt;&gt;0,100,0))</f>
        <v>44.634024911160132</v>
      </c>
    </row>
    <row r="83" spans="1:7" s="32" customFormat="1" x14ac:dyDescent="0.2">
      <c r="A83" s="79" t="s">
        <v>94</v>
      </c>
      <c r="B83" s="98">
        <f>IFERROR(B81/B80/1000,)</f>
        <v>98.385683305882353</v>
      </c>
      <c r="C83" s="98">
        <f>IFERROR(C81/C80/1000,)</f>
        <v>55.307166771739134</v>
      </c>
      <c r="D83" s="98">
        <f>IFERROR(((B83/C83)-1)*100,IF(B83+C83&lt;&gt;0,100,0))</f>
        <v>77.889573899047534</v>
      </c>
      <c r="E83" s="98">
        <f>IFERROR(E81/E80/1000,)</f>
        <v>83.189735163227368</v>
      </c>
      <c r="F83" s="98">
        <f>IFERROR(F81/F80/1000,)</f>
        <v>74.083862596598451</v>
      </c>
      <c r="G83" s="98">
        <f>IFERROR(((E83/F83)-1)*100,IF(E83+F83&lt;&gt;0,100,0))</f>
        <v>12.291303729952951</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9603</v>
      </c>
      <c r="C86" s="64">
        <f>C68+C74+C80</f>
        <v>9566</v>
      </c>
      <c r="D86" s="98">
        <f>IFERROR(((B86/C86)-1)*100,IF(B86+C86&lt;&gt;0,100,0))</f>
        <v>0.38678653564707677</v>
      </c>
      <c r="E86" s="64">
        <f>E68+E74+E80</f>
        <v>231856</v>
      </c>
      <c r="F86" s="64">
        <f>F68+F74+F80</f>
        <v>201114</v>
      </c>
      <c r="G86" s="98">
        <f>IFERROR(((E86/F86)-1)*100,IF(E86+F86&lt;&gt;0,100,0))</f>
        <v>15.285857772208789</v>
      </c>
    </row>
    <row r="87" spans="1:7" s="62" customFormat="1" ht="12" x14ac:dyDescent="0.2">
      <c r="A87" s="79" t="s">
        <v>54</v>
      </c>
      <c r="B87" s="64">
        <f t="shared" ref="B87:C87" si="1">B69+B75+B81</f>
        <v>602002157.21199989</v>
      </c>
      <c r="C87" s="64">
        <f t="shared" si="1"/>
        <v>791303104.70800006</v>
      </c>
      <c r="D87" s="98">
        <f>IFERROR(((B87/C87)-1)*100,IF(B87+C87&lt;&gt;0,100,0))</f>
        <v>-23.922684792934611</v>
      </c>
      <c r="E87" s="64">
        <f t="shared" ref="E87:F87" si="2">E69+E75+E81</f>
        <v>15517916739.456001</v>
      </c>
      <c r="F87" s="64">
        <f t="shared" si="2"/>
        <v>14723936064.332001</v>
      </c>
      <c r="G87" s="98">
        <f>IFERROR(((E87/F87)-1)*100,IF(E87+F87&lt;&gt;0,100,0))</f>
        <v>5.3924485385900223</v>
      </c>
    </row>
    <row r="88" spans="1:7" s="62" customFormat="1" ht="12" x14ac:dyDescent="0.2">
      <c r="A88" s="79" t="s">
        <v>55</v>
      </c>
      <c r="B88" s="64">
        <f t="shared" ref="B88:C88" si="3">B70+B76+B82</f>
        <v>581487292.5427599</v>
      </c>
      <c r="C88" s="64">
        <f t="shared" si="3"/>
        <v>801509740.53293991</v>
      </c>
      <c r="D88" s="98">
        <f>IFERROR(((B88/C88)-1)*100,IF(B88+C88&lt;&gt;0,100,0))</f>
        <v>-27.451001137413833</v>
      </c>
      <c r="E88" s="64">
        <f t="shared" ref="E88:F88" si="4">E70+E76+E82</f>
        <v>14842666482.67898</v>
      </c>
      <c r="F88" s="64">
        <f t="shared" si="4"/>
        <v>14352959864.953096</v>
      </c>
      <c r="G88" s="98">
        <f>IFERROR(((E88/F88)-1)*100,IF(E88+F88&lt;&gt;0,100,0))</f>
        <v>3.4118859268996049</v>
      </c>
    </row>
    <row r="89" spans="1:7" s="63" customFormat="1" x14ac:dyDescent="0.2">
      <c r="A89" s="79" t="s">
        <v>95</v>
      </c>
      <c r="B89" s="98">
        <f>IFERROR((B75/B87)*100,IF(B75+B87&lt;&gt;0,100,0))</f>
        <v>56.234431545530668</v>
      </c>
      <c r="C89" s="98">
        <f>IFERROR((C75/C87)*100,IF(C75+C87&lt;&gt;0,100,0))</f>
        <v>71.72650513098155</v>
      </c>
      <c r="D89" s="98">
        <f>IFERROR(((B89/C89)-1)*100,IF(B89+C89&lt;&gt;0,100,0))</f>
        <v>-21.598812819836155</v>
      </c>
      <c r="E89" s="98">
        <f>IFERROR((E75/E87)*100,IF(E75+E87&lt;&gt;0,100,0))</f>
        <v>62.377087292564838</v>
      </c>
      <c r="F89" s="98">
        <f>IFERROR((F75/F87)*100,IF(F75+F87&lt;&gt;0,100,0))</f>
        <v>71.479930380881385</v>
      </c>
      <c r="G89" s="98">
        <f>IFERROR(((E89/F89)-1)*100,IF(E89+F89&lt;&gt;0,100,0))</f>
        <v>-12.734823662826722</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2020</v>
      </c>
      <c r="F94" s="125">
        <v>2019</v>
      </c>
      <c r="G94" s="50" t="s">
        <v>13</v>
      </c>
    </row>
    <row r="95" spans="1:7" s="16" customFormat="1" ht="13.5" x14ac:dyDescent="0.2">
      <c r="A95" s="79" t="s">
        <v>87</v>
      </c>
      <c r="B95" s="66">
        <v>30640982.982000001</v>
      </c>
      <c r="C95" s="129">
        <v>29092906.530999999</v>
      </c>
      <c r="D95" s="65">
        <f>B95-C95</f>
        <v>1548076.4510000013</v>
      </c>
      <c r="E95" s="129">
        <v>674515885.81799996</v>
      </c>
      <c r="F95" s="129">
        <v>563921908.76300001</v>
      </c>
      <c r="G95" s="80">
        <f>E95-F95</f>
        <v>110593977.05499995</v>
      </c>
    </row>
    <row r="96" spans="1:7" s="16" customFormat="1" ht="13.5" x14ac:dyDescent="0.2">
      <c r="A96" s="79" t="s">
        <v>88</v>
      </c>
      <c r="B96" s="66">
        <v>28532342.971000001</v>
      </c>
      <c r="C96" s="129">
        <v>25376995.324999999</v>
      </c>
      <c r="D96" s="65">
        <f>B96-C96</f>
        <v>3155347.6460000016</v>
      </c>
      <c r="E96" s="129">
        <v>742029317.44000006</v>
      </c>
      <c r="F96" s="129">
        <v>544764316.31500006</v>
      </c>
      <c r="G96" s="80">
        <f>E96-F96</f>
        <v>197265001.125</v>
      </c>
    </row>
    <row r="97" spans="1:7" s="28" customFormat="1" ht="12" x14ac:dyDescent="0.2">
      <c r="A97" s="81" t="s">
        <v>16</v>
      </c>
      <c r="B97" s="65">
        <f>B95-B96</f>
        <v>2108640.0109999999</v>
      </c>
      <c r="C97" s="65">
        <f>C95-C96</f>
        <v>3715911.2060000002</v>
      </c>
      <c r="D97" s="82"/>
      <c r="E97" s="65">
        <f>E95-E96</f>
        <v>-67513431.622000098</v>
      </c>
      <c r="F97" s="82">
        <f>F95-F96</f>
        <v>19157592.447999954</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1">
        <v>709.05248329477195</v>
      </c>
      <c r="C104" s="130">
        <v>666.44689962196901</v>
      </c>
      <c r="D104" s="98">
        <f>IFERROR(((B104/C104)-1)*100,IF(B104+C104&lt;&gt;0,100,0))</f>
        <v>6.3929449888611156</v>
      </c>
      <c r="E104" s="84"/>
      <c r="F104" s="131">
        <v>712.79792348322098</v>
      </c>
      <c r="G104" s="131">
        <v>706.67186753310602</v>
      </c>
    </row>
    <row r="105" spans="1:7" s="16" customFormat="1" ht="12" x14ac:dyDescent="0.2">
      <c r="A105" s="79" t="s">
        <v>50</v>
      </c>
      <c r="B105" s="131">
        <v>701.15165488582397</v>
      </c>
      <c r="C105" s="130">
        <v>659.66899336262099</v>
      </c>
      <c r="D105" s="98">
        <f>IFERROR(((B105/C105)-1)*100,IF(B105+C105&lt;&gt;0,100,0))</f>
        <v>6.2884055398371386</v>
      </c>
      <c r="E105" s="84"/>
      <c r="F105" s="131">
        <v>704.51470098446998</v>
      </c>
      <c r="G105" s="131">
        <v>698.71114770606198</v>
      </c>
    </row>
    <row r="106" spans="1:7" s="16" customFormat="1" ht="12" x14ac:dyDescent="0.2">
      <c r="A106" s="79" t="s">
        <v>51</v>
      </c>
      <c r="B106" s="131">
        <v>740.044636661764</v>
      </c>
      <c r="C106" s="130">
        <v>692.77733585159899</v>
      </c>
      <c r="D106" s="98">
        <f>IFERROR(((B106/C106)-1)*100,IF(B106+C106&lt;&gt;0,100,0))</f>
        <v>6.822870547874027</v>
      </c>
      <c r="E106" s="84"/>
      <c r="F106" s="131">
        <v>746.03789740549496</v>
      </c>
      <c r="G106" s="131">
        <v>738.09029932869805</v>
      </c>
    </row>
    <row r="107" spans="1:7" s="28" customFormat="1" ht="12" x14ac:dyDescent="0.2">
      <c r="A107" s="81" t="s">
        <v>52</v>
      </c>
      <c r="B107" s="85"/>
      <c r="C107" s="84"/>
      <c r="D107" s="86"/>
      <c r="E107" s="84"/>
      <c r="F107" s="71"/>
      <c r="G107" s="71"/>
    </row>
    <row r="108" spans="1:7" s="16" customFormat="1" ht="12" x14ac:dyDescent="0.2">
      <c r="A108" s="79" t="s">
        <v>56</v>
      </c>
      <c r="B108" s="131">
        <v>563.64451553596598</v>
      </c>
      <c r="C108" s="130">
        <v>509.95386547267202</v>
      </c>
      <c r="D108" s="98">
        <f>IFERROR(((B108/C108)-1)*100,IF(B108+C108&lt;&gt;0,100,0))</f>
        <v>10.52853085318386</v>
      </c>
      <c r="E108" s="84"/>
      <c r="F108" s="131">
        <v>563.64451553596598</v>
      </c>
      <c r="G108" s="131">
        <v>560.66674888126204</v>
      </c>
    </row>
    <row r="109" spans="1:7" s="16" customFormat="1" ht="12" x14ac:dyDescent="0.2">
      <c r="A109" s="79" t="s">
        <v>57</v>
      </c>
      <c r="B109" s="131">
        <v>721.29942997634203</v>
      </c>
      <c r="C109" s="130">
        <v>639.28640713125105</v>
      </c>
      <c r="D109" s="98">
        <f>IFERROR(((B109/C109)-1)*100,IF(B109+C109&lt;&gt;0,100,0))</f>
        <v>12.828838831896672</v>
      </c>
      <c r="E109" s="84"/>
      <c r="F109" s="131">
        <v>721.86875795292303</v>
      </c>
      <c r="G109" s="131">
        <v>718.33479826705798</v>
      </c>
    </row>
    <row r="110" spans="1:7" s="16" customFormat="1" ht="12" x14ac:dyDescent="0.2">
      <c r="A110" s="79" t="s">
        <v>59</v>
      </c>
      <c r="B110" s="131">
        <v>813.87092668713603</v>
      </c>
      <c r="C110" s="130">
        <v>739.86457592843897</v>
      </c>
      <c r="D110" s="98">
        <f>IFERROR(((B110/C110)-1)*100,IF(B110+C110&lt;&gt;0,100,0))</f>
        <v>10.002688757713285</v>
      </c>
      <c r="E110" s="84"/>
      <c r="F110" s="131">
        <v>813.87092668713603</v>
      </c>
      <c r="G110" s="131">
        <v>806.50979867964099</v>
      </c>
    </row>
    <row r="111" spans="1:7" s="16" customFormat="1" ht="12" x14ac:dyDescent="0.2">
      <c r="A111" s="79" t="s">
        <v>58</v>
      </c>
      <c r="B111" s="131">
        <v>736.11541948915499</v>
      </c>
      <c r="C111" s="130">
        <v>722.91908566124096</v>
      </c>
      <c r="D111" s="98">
        <f>IFERROR(((B111/C111)-1)*100,IF(B111+C111&lt;&gt;0,100,0))</f>
        <v>1.8254233550693444</v>
      </c>
      <c r="E111" s="84"/>
      <c r="F111" s="131">
        <v>747.26532594926596</v>
      </c>
      <c r="G111" s="131">
        <v>734.67517536418802</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2020</v>
      </c>
      <c r="F117" s="125">
        <v>2019</v>
      </c>
      <c r="G117" s="50" t="s">
        <v>7</v>
      </c>
    </row>
    <row r="118" spans="1:7" s="28" customFormat="1" ht="12" x14ac:dyDescent="0.2">
      <c r="A118" s="81" t="s">
        <v>33</v>
      </c>
      <c r="B118" s="85"/>
      <c r="C118" s="85"/>
      <c r="D118" s="90"/>
      <c r="E118" s="91"/>
      <c r="F118" s="91"/>
      <c r="G118" s="92"/>
    </row>
    <row r="119" spans="1:7" s="16" customFormat="1" ht="12" x14ac:dyDescent="0.2">
      <c r="A119" s="79" t="s">
        <v>90</v>
      </c>
      <c r="B119" s="64">
        <v>0</v>
      </c>
      <c r="C119" s="66">
        <v>0</v>
      </c>
      <c r="D119" s="98">
        <f>IFERROR(((B119/C119)-1)*100,IF(B119+C119&lt;&gt;0,100,0))</f>
        <v>0</v>
      </c>
      <c r="E119" s="78">
        <v>0</v>
      </c>
      <c r="F119" s="66">
        <v>0</v>
      </c>
      <c r="G119" s="98">
        <f>IFERROR(((E119/F119)-1)*100,IF(E119+F119&lt;&gt;0,100,0))</f>
        <v>0</v>
      </c>
    </row>
    <row r="120" spans="1:7" s="16" customFormat="1" ht="12" x14ac:dyDescent="0.2">
      <c r="A120" s="79" t="s">
        <v>72</v>
      </c>
      <c r="B120" s="67">
        <v>135</v>
      </c>
      <c r="C120" s="66">
        <v>55</v>
      </c>
      <c r="D120" s="98">
        <f>IFERROR(((B120/C120)-1)*100,IF(B120+C120&lt;&gt;0,100,0))</f>
        <v>145.45454545454547</v>
      </c>
      <c r="E120" s="66">
        <v>7536</v>
      </c>
      <c r="F120" s="66">
        <v>4875</v>
      </c>
      <c r="G120" s="98">
        <f>IFERROR(((E120/F120)-1)*100,IF(E120+F120&lt;&gt;0,100,0))</f>
        <v>54.58461538461539</v>
      </c>
    </row>
    <row r="121" spans="1:7" s="16" customFormat="1" ht="12" x14ac:dyDescent="0.2">
      <c r="A121" s="79" t="s">
        <v>74</v>
      </c>
      <c r="B121" s="67">
        <v>2</v>
      </c>
      <c r="C121" s="66">
        <v>4</v>
      </c>
      <c r="D121" s="98">
        <f>IFERROR(((B121/C121)-1)*100,IF(B121+C121&lt;&gt;0,100,0))</f>
        <v>-50</v>
      </c>
      <c r="E121" s="66">
        <v>207</v>
      </c>
      <c r="F121" s="66">
        <v>184</v>
      </c>
      <c r="G121" s="98">
        <f>IFERROR(((E121/F121)-1)*100,IF(E121+F121&lt;&gt;0,100,0))</f>
        <v>12.5</v>
      </c>
    </row>
    <row r="122" spans="1:7" s="28" customFormat="1" ht="12" x14ac:dyDescent="0.2">
      <c r="A122" s="81" t="s">
        <v>34</v>
      </c>
      <c r="B122" s="82">
        <f>SUM(B119:B121)</f>
        <v>137</v>
      </c>
      <c r="C122" s="82">
        <f>SUM(C119:C121)</f>
        <v>59</v>
      </c>
      <c r="D122" s="98">
        <f>IFERROR(((B122/C122)-1)*100,IF(B122+C122&lt;&gt;0,100,0))</f>
        <v>132.20338983050848</v>
      </c>
      <c r="E122" s="82">
        <f>SUM(E119:E121)</f>
        <v>7743</v>
      </c>
      <c r="F122" s="82">
        <f>SUM(F119:F121)</f>
        <v>5059</v>
      </c>
      <c r="G122" s="98">
        <f>IFERROR(((E122/F122)-1)*100,IF(E122+F122&lt;&gt;0,100,0))</f>
        <v>53.053963233840683</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7</v>
      </c>
      <c r="C125" s="66">
        <v>0</v>
      </c>
      <c r="D125" s="98">
        <f>IFERROR(((B125/C125)-1)*100,IF(B125+C125&lt;&gt;0,100,0))</f>
        <v>100</v>
      </c>
      <c r="E125" s="66">
        <v>718</v>
      </c>
      <c r="F125" s="66">
        <v>637</v>
      </c>
      <c r="G125" s="98">
        <f>IFERROR(((E125/F125)-1)*100,IF(E125+F125&lt;&gt;0,100,0))</f>
        <v>12.715855572998436</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7</v>
      </c>
      <c r="C127" s="82">
        <f>SUM(C125:C126)</f>
        <v>0</v>
      </c>
      <c r="D127" s="98">
        <f>IFERROR(((B127/C127)-1)*100,IF(B127+C127&lt;&gt;0,100,0))</f>
        <v>100</v>
      </c>
      <c r="E127" s="82">
        <f>SUM(E125:E126)</f>
        <v>718</v>
      </c>
      <c r="F127" s="82">
        <f>SUM(F125:F126)</f>
        <v>637</v>
      </c>
      <c r="G127" s="98">
        <f>IFERROR(((E127/F127)-1)*100,IF(E127+F127&lt;&gt;0,100,0))</f>
        <v>12.715855572998436</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4">
        <v>0</v>
      </c>
      <c r="C130" s="66">
        <v>0</v>
      </c>
      <c r="D130" s="98">
        <f>IFERROR(((B130/C130)-1)*100,IF(B130+C130&lt;&gt;0,100,0))</f>
        <v>0</v>
      </c>
      <c r="E130" s="78">
        <v>0</v>
      </c>
      <c r="F130" s="66">
        <v>0</v>
      </c>
      <c r="G130" s="98">
        <f>IFERROR(((E130/F130)-1)*100,IF(E130+F130&lt;&gt;0,100,0))</f>
        <v>0</v>
      </c>
    </row>
    <row r="131" spans="1:7" s="16" customFormat="1" ht="12" x14ac:dyDescent="0.2">
      <c r="A131" s="79" t="s">
        <v>72</v>
      </c>
      <c r="B131" s="67">
        <v>29296</v>
      </c>
      <c r="C131" s="66">
        <v>17722</v>
      </c>
      <c r="D131" s="98">
        <f>IFERROR(((B131/C131)-1)*100,IF(B131+C131&lt;&gt;0,100,0))</f>
        <v>65.30865590791106</v>
      </c>
      <c r="E131" s="66">
        <v>6278138</v>
      </c>
      <c r="F131" s="66">
        <v>4810738</v>
      </c>
      <c r="G131" s="98">
        <f>IFERROR(((E131/F131)-1)*100,IF(E131+F131&lt;&gt;0,100,0))</f>
        <v>30.50259648311755</v>
      </c>
    </row>
    <row r="132" spans="1:7" s="16" customFormat="1" ht="12" x14ac:dyDescent="0.2">
      <c r="A132" s="79" t="s">
        <v>74</v>
      </c>
      <c r="B132" s="67">
        <v>3</v>
      </c>
      <c r="C132" s="66">
        <v>12</v>
      </c>
      <c r="D132" s="98">
        <f>IFERROR(((B132/C132)-1)*100,IF(B132+C132&lt;&gt;0,100,0))</f>
        <v>-75</v>
      </c>
      <c r="E132" s="66">
        <v>13010</v>
      </c>
      <c r="F132" s="66">
        <v>10210</v>
      </c>
      <c r="G132" s="98">
        <f>IFERROR(((E132/F132)-1)*100,IF(E132+F132&lt;&gt;0,100,0))</f>
        <v>27.424094025465241</v>
      </c>
    </row>
    <row r="133" spans="1:7" s="16" customFormat="1" ht="12" x14ac:dyDescent="0.2">
      <c r="A133" s="81" t="s">
        <v>34</v>
      </c>
      <c r="B133" s="82">
        <f>SUM(B130:B132)</f>
        <v>29299</v>
      </c>
      <c r="C133" s="82">
        <f>SUM(C130:C132)</f>
        <v>17734</v>
      </c>
      <c r="D133" s="98">
        <f>IFERROR(((B133/C133)-1)*100,IF(B133+C133&lt;&gt;0,100,0))</f>
        <v>65.213713770159004</v>
      </c>
      <c r="E133" s="82">
        <f>SUM(E130:E132)</f>
        <v>6291148</v>
      </c>
      <c r="F133" s="82">
        <f>SUM(F130:F132)</f>
        <v>4820948</v>
      </c>
      <c r="G133" s="98">
        <f>IFERROR(((E133/F133)-1)*100,IF(E133+F133&lt;&gt;0,100,0))</f>
        <v>30.496076705245521</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10850</v>
      </c>
      <c r="C136" s="66">
        <v>0</v>
      </c>
      <c r="D136" s="98">
        <f>IFERROR(((B136/C136)-1)*100,)</f>
        <v>0</v>
      </c>
      <c r="E136" s="66">
        <v>398801</v>
      </c>
      <c r="F136" s="66">
        <v>473440</v>
      </c>
      <c r="G136" s="98">
        <f>IFERROR(((E136/F136)-1)*100,)</f>
        <v>-15.765250084488002</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10850</v>
      </c>
      <c r="C138" s="82">
        <f>SUM(C136:C137)</f>
        <v>0</v>
      </c>
      <c r="D138" s="98">
        <f>IFERROR(((B138/C138)-1)*100,)</f>
        <v>0</v>
      </c>
      <c r="E138" s="82">
        <f>SUM(E136:E137)</f>
        <v>398801</v>
      </c>
      <c r="F138" s="82">
        <f>SUM(F136:F137)</f>
        <v>473440</v>
      </c>
      <c r="G138" s="98">
        <f>IFERROR(((E138/F138)-1)*100,)</f>
        <v>-15.765250084488002</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4">
        <v>0</v>
      </c>
      <c r="C141" s="66">
        <v>0</v>
      </c>
      <c r="D141" s="98">
        <f>IFERROR(((B141/C141)-1)*100,IF(B141+C141&lt;&gt;0,100,0))</f>
        <v>0</v>
      </c>
      <c r="E141" s="78">
        <v>0</v>
      </c>
      <c r="F141" s="66">
        <v>0</v>
      </c>
      <c r="G141" s="98">
        <f>IFERROR(((E141/F141)-1)*100,IF(E141+F141&lt;&gt;0,100,0))</f>
        <v>0</v>
      </c>
    </row>
    <row r="142" spans="1:7" s="32" customFormat="1" x14ac:dyDescent="0.2">
      <c r="A142" s="79" t="s">
        <v>72</v>
      </c>
      <c r="B142" s="67">
        <v>2714947.99125</v>
      </c>
      <c r="C142" s="66">
        <v>1722946.9332000001</v>
      </c>
      <c r="D142" s="98">
        <f>IFERROR(((B142/C142)-1)*100,IF(B142+C142&lt;&gt;0,100,0))</f>
        <v>57.575833528869815</v>
      </c>
      <c r="E142" s="66">
        <v>584896669.78708005</v>
      </c>
      <c r="F142" s="66">
        <v>474810575.08377999</v>
      </c>
      <c r="G142" s="98">
        <f>IFERROR(((E142/F142)-1)*100,IF(E142+F142&lt;&gt;0,100,0))</f>
        <v>23.185265973462243</v>
      </c>
    </row>
    <row r="143" spans="1:7" s="32" customFormat="1" x14ac:dyDescent="0.2">
      <c r="A143" s="79" t="s">
        <v>74</v>
      </c>
      <c r="B143" s="67">
        <v>21229.98</v>
      </c>
      <c r="C143" s="66">
        <v>76923.929999999993</v>
      </c>
      <c r="D143" s="98">
        <f>IFERROR(((B143/C143)-1)*100,IF(B143+C143&lt;&gt;0,100,0))</f>
        <v>-72.401332069227337</v>
      </c>
      <c r="E143" s="66">
        <v>64019556.579999998</v>
      </c>
      <c r="F143" s="66">
        <v>55182070.729999997</v>
      </c>
      <c r="G143" s="98">
        <f>IFERROR(((E143/F143)-1)*100,IF(E143+F143&lt;&gt;0,100,0))</f>
        <v>16.01513994145105</v>
      </c>
    </row>
    <row r="144" spans="1:7" s="16" customFormat="1" ht="12" x14ac:dyDescent="0.2">
      <c r="A144" s="81" t="s">
        <v>34</v>
      </c>
      <c r="B144" s="82">
        <f>SUM(B141:B143)</f>
        <v>2736177.9712499999</v>
      </c>
      <c r="C144" s="82">
        <f>SUM(C141:C143)</f>
        <v>1799870.8632</v>
      </c>
      <c r="D144" s="98">
        <f>IFERROR(((B144/C144)-1)*100,IF(B144+C144&lt;&gt;0,100,0))</f>
        <v>52.020793668793239</v>
      </c>
      <c r="E144" s="82">
        <f>SUM(E141:E143)</f>
        <v>648916226.36708009</v>
      </c>
      <c r="F144" s="82">
        <f>SUM(F141:F143)</f>
        <v>529992645.81378001</v>
      </c>
      <c r="G144" s="98">
        <f>IFERROR(((E144/F144)-1)*100,IF(E144+F144&lt;&gt;0,100,0))</f>
        <v>22.438722780897891</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13853.7</v>
      </c>
      <c r="C147" s="66">
        <v>0</v>
      </c>
      <c r="D147" s="98">
        <f>IFERROR(((B147/C147)-1)*100,IF(B147+C147&lt;&gt;0,100,0))</f>
        <v>100</v>
      </c>
      <c r="E147" s="66">
        <v>639747.38282000006</v>
      </c>
      <c r="F147" s="66">
        <v>551728.46143000002</v>
      </c>
      <c r="G147" s="98">
        <f>IFERROR(((E147/F147)-1)*100,IF(E147+F147&lt;&gt;0,100,0))</f>
        <v>15.95330448638952</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13853.7</v>
      </c>
      <c r="C149" s="82">
        <f>SUM(C147:C148)</f>
        <v>0</v>
      </c>
      <c r="D149" s="98">
        <f>IFERROR(((B149/C149)-1)*100,IF(B149+C149&lt;&gt;0,100,0))</f>
        <v>100</v>
      </c>
      <c r="E149" s="82">
        <f>SUM(E147:E148)</f>
        <v>639747.38282000006</v>
      </c>
      <c r="F149" s="82">
        <f>SUM(F147:F148)</f>
        <v>551728.46143000002</v>
      </c>
      <c r="G149" s="98">
        <f>IFERROR(((E149/F149)-1)*100,IF(E149+F149&lt;&gt;0,100,0))</f>
        <v>15.95330448638952</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4">
        <v>0</v>
      </c>
      <c r="C152" s="66">
        <v>0</v>
      </c>
      <c r="D152" s="98">
        <f>IFERROR(((B152/C152)-1)*100,IF(B152+C152&lt;&gt;0,100,0))</f>
        <v>0</v>
      </c>
      <c r="E152" s="78"/>
      <c r="F152" s="78"/>
      <c r="G152" s="65"/>
    </row>
    <row r="153" spans="1:7" s="16" customFormat="1" ht="12" x14ac:dyDescent="0.2">
      <c r="A153" s="79" t="s">
        <v>72</v>
      </c>
      <c r="B153" s="67">
        <v>923863</v>
      </c>
      <c r="C153" s="66">
        <v>769139</v>
      </c>
      <c r="D153" s="98">
        <f>IFERROR(((B153/C153)-1)*100,IF(B153+C153&lt;&gt;0,100,0))</f>
        <v>20.116519900824169</v>
      </c>
      <c r="E153" s="78"/>
      <c r="F153" s="78"/>
      <c r="G153" s="65"/>
    </row>
    <row r="154" spans="1:7" s="16" customFormat="1" ht="12" x14ac:dyDescent="0.2">
      <c r="A154" s="79" t="s">
        <v>74</v>
      </c>
      <c r="B154" s="67">
        <v>2434</v>
      </c>
      <c r="C154" s="66">
        <v>2448</v>
      </c>
      <c r="D154" s="98">
        <f>IFERROR(((B154/C154)-1)*100,IF(B154+C154&lt;&gt;0,100,0))</f>
        <v>-0.57189542483659928</v>
      </c>
      <c r="E154" s="78"/>
      <c r="F154" s="78"/>
      <c r="G154" s="65"/>
    </row>
    <row r="155" spans="1:7" s="28" customFormat="1" ht="12" x14ac:dyDescent="0.2">
      <c r="A155" s="81" t="s">
        <v>34</v>
      </c>
      <c r="B155" s="82">
        <f>SUM(B152:B154)</f>
        <v>926297</v>
      </c>
      <c r="C155" s="82">
        <f>SUM(C152:C154)</f>
        <v>771587</v>
      </c>
      <c r="D155" s="98">
        <f>IFERROR(((B155/C155)-1)*100,IF(B155+C155&lt;&gt;0,100,0))</f>
        <v>20.050882142908065</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275374</v>
      </c>
      <c r="C158" s="66">
        <v>114402</v>
      </c>
      <c r="D158" s="98">
        <f>IFERROR(((B158/C158)-1)*100,IF(B158+C158&lt;&gt;0,100,0))</f>
        <v>140.70733029142849</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275374</v>
      </c>
      <c r="C160" s="82">
        <f>SUM(C158:C159)</f>
        <v>114402</v>
      </c>
      <c r="D160" s="98">
        <f>IFERROR(((B160/C160)-1)*100,IF(B160+C160&lt;&gt;0,100,0))</f>
        <v>140.70733029142849</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2020</v>
      </c>
      <c r="F166" s="125">
        <v>2019</v>
      </c>
      <c r="G166" s="50" t="s">
        <v>7</v>
      </c>
    </row>
    <row r="167" spans="1:7" x14ac:dyDescent="0.2">
      <c r="A167" s="102" t="s">
        <v>33</v>
      </c>
      <c r="B167" s="104"/>
      <c r="C167" s="104"/>
      <c r="D167" s="105"/>
      <c r="E167" s="106"/>
      <c r="F167" s="106"/>
      <c r="G167" s="107"/>
    </row>
    <row r="168" spans="1:7" x14ac:dyDescent="0.2">
      <c r="A168" s="101" t="s">
        <v>31</v>
      </c>
      <c r="B168" s="112">
        <v>9670</v>
      </c>
      <c r="C168" s="113">
        <v>12259</v>
      </c>
      <c r="D168" s="111">
        <f>IFERROR(((B168/C168)-1)*100,IF(B168+C168&lt;&gt;0,100,0))</f>
        <v>-21.119177746961416</v>
      </c>
      <c r="E168" s="113">
        <v>205659</v>
      </c>
      <c r="F168" s="113">
        <v>162599</v>
      </c>
      <c r="G168" s="111">
        <f>IFERROR(((E168/F168)-1)*100,IF(E168+F168&lt;&gt;0,100,0))</f>
        <v>26.482327689592179</v>
      </c>
    </row>
    <row r="169" spans="1:7" x14ac:dyDescent="0.2">
      <c r="A169" s="101" t="s">
        <v>32</v>
      </c>
      <c r="B169" s="112">
        <v>63408</v>
      </c>
      <c r="C169" s="113">
        <v>84859</v>
      </c>
      <c r="D169" s="111">
        <f t="shared" ref="D169:D171" si="5">IFERROR(((B169/C169)-1)*100,IF(B169+C169&lt;&gt;0,100,0))</f>
        <v>-25.278402997914185</v>
      </c>
      <c r="E169" s="113">
        <v>1253709</v>
      </c>
      <c r="F169" s="113">
        <v>1180608</v>
      </c>
      <c r="G169" s="111">
        <f>IFERROR(((E169/F169)-1)*100,IF(E169+F169&lt;&gt;0,100,0))</f>
        <v>6.1918096438445369</v>
      </c>
    </row>
    <row r="170" spans="1:7" x14ac:dyDescent="0.2">
      <c r="A170" s="101" t="s">
        <v>92</v>
      </c>
      <c r="B170" s="112">
        <v>16620362</v>
      </c>
      <c r="C170" s="113">
        <v>20791738</v>
      </c>
      <c r="D170" s="111">
        <f t="shared" si="5"/>
        <v>-20.062661428303873</v>
      </c>
      <c r="E170" s="113">
        <v>329248564</v>
      </c>
      <c r="F170" s="113">
        <v>295561596</v>
      </c>
      <c r="G170" s="111">
        <f>IFERROR(((E170/F170)-1)*100,IF(E170+F170&lt;&gt;0,100,0))</f>
        <v>11.397613375994897</v>
      </c>
    </row>
    <row r="171" spans="1:7" x14ac:dyDescent="0.2">
      <c r="A171" s="101" t="s">
        <v>93</v>
      </c>
      <c r="B171" s="112">
        <v>143627</v>
      </c>
      <c r="C171" s="113">
        <v>110059</v>
      </c>
      <c r="D171" s="111">
        <f t="shared" si="5"/>
        <v>30.500004543017845</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359</v>
      </c>
      <c r="C174" s="113">
        <v>1183</v>
      </c>
      <c r="D174" s="111">
        <f t="shared" ref="D174:D177" si="6">IFERROR(((B174/C174)-1)*100,IF(B174+C174&lt;&gt;0,100,0))</f>
        <v>-69.653423499577343</v>
      </c>
      <c r="E174" s="113">
        <v>9559</v>
      </c>
      <c r="F174" s="113">
        <v>15757</v>
      </c>
      <c r="G174" s="111">
        <f t="shared" ref="G174" si="7">IFERROR(((E174/F174)-1)*100,IF(E174+F174&lt;&gt;0,100,0))</f>
        <v>-39.334898775147551</v>
      </c>
    </row>
    <row r="175" spans="1:7" x14ac:dyDescent="0.2">
      <c r="A175" s="101" t="s">
        <v>32</v>
      </c>
      <c r="B175" s="112">
        <v>6164</v>
      </c>
      <c r="C175" s="113">
        <v>8737</v>
      </c>
      <c r="D175" s="111">
        <f t="shared" si="6"/>
        <v>-29.449467780702754</v>
      </c>
      <c r="E175" s="113">
        <v>107238</v>
      </c>
      <c r="F175" s="113">
        <v>164169</v>
      </c>
      <c r="G175" s="111">
        <f t="shared" ref="G175" si="8">IFERROR(((E175/F175)-1)*100,IF(E175+F175&lt;&gt;0,100,0))</f>
        <v>-34.678288836503846</v>
      </c>
    </row>
    <row r="176" spans="1:7" x14ac:dyDescent="0.2">
      <c r="A176" s="101" t="s">
        <v>92</v>
      </c>
      <c r="B176" s="112">
        <v>46481</v>
      </c>
      <c r="C176" s="113">
        <v>282000</v>
      </c>
      <c r="D176" s="111">
        <f t="shared" si="6"/>
        <v>-83.517375886524832</v>
      </c>
      <c r="E176" s="113">
        <v>876985</v>
      </c>
      <c r="F176" s="113">
        <v>3146677</v>
      </c>
      <c r="G176" s="111">
        <f t="shared" ref="G176" si="9">IFERROR(((E176/F176)-1)*100,IF(E176+F176&lt;&gt;0,100,0))</f>
        <v>-72.129805505935309</v>
      </c>
    </row>
    <row r="177" spans="1:7" x14ac:dyDescent="0.2">
      <c r="A177" s="101" t="s">
        <v>93</v>
      </c>
      <c r="B177" s="112">
        <v>44545</v>
      </c>
      <c r="C177" s="113">
        <v>60710</v>
      </c>
      <c r="D177" s="111">
        <f t="shared" si="6"/>
        <v>-26.626585406028656</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2020-06-01T06:17:42Z</dcterms:modified>
</cp:coreProperties>
</file>