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10.3.5.51\rw\Internal\Omega\"/>
    </mc:Choice>
  </mc:AlternateContent>
  <bookViews>
    <workbookView xWindow="0" yWindow="0" windowWidth="2350" windowHeight="0"/>
  </bookViews>
  <sheets>
    <sheet name="Sheet1" sheetId="1" r:id="rId1"/>
  </sheets>
  <definedNames>
    <definedName name="_xlnm.Print_Area" localSheetId="0">Sheet1!$A$1:$G$189</definedName>
  </definedNames>
  <calcPr calcId="162913"/>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G149" i="1" s="1"/>
  <c r="C149" i="1"/>
  <c r="B149" i="1"/>
  <c r="C160" i="1"/>
  <c r="B160"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<sst xmlns="http://schemas.openxmlformats.org/spreadsheetml/2006/main" count="265" uniqueCount="100">
  <si>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</si>
  <si>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</si>
  <si>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</si>
  <si>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</si>
  <si>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</si>
  <si>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</si>
  <si>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</si>
  <si>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</si>
  <si>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</si>
  <si>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</si>
  <si>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</si>
  <si>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</si>
  <si>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</si>
  <si>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</si>
  <si>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</si>
  <si>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</si>
  <si>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</si>
  <si>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</si>
  <si>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</si>
  <si>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</si>
  <si>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</si>
  <si>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</si>
  <si>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</si>
  <si>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</si>
  <si>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</si>
  <si>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</si>
  <si>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</si>
  <si>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</si>
  <si>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</si>
  <si>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</si>
  <si>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</si>
  <si>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</si>
  <si>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</si>
  <si>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</si>
  <si>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</si>
  <si>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</si>
  <si>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</si>
  <si>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</si>
  <si>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</si>
  <si>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</si>
  <si>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</si>
  <si>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</si>
  <si>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</si>
  <si>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</si>
  <si>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</si>
  <si>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</si>
  <si>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</si>
  <si>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</si>
  <si>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</si>
  <si>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</si>
  <si>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</si>
  <si>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</si>
  <si>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</si>
  <si>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</si>
  <si>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</si>
  <si>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</si>
  <si>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</si>
  <si>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</si>
  <si>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</si>
  <si>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</si>
  <si>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</si>
  <si>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</si>
  <si>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</si>
  <si>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</si>
  <si>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</si>
  <si>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</si>
  <si>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</si>
  <si>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</si>
  <si>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</si>
  <si>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</si>
  <si>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</si>
  <si>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</si>
  <si>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</si>
  <si>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</si>
  <si>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</si>
  <si>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</si>
  <si>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</si>
  <si>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</si>
  <si>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</si>
  <si>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</si>
  <si>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</si>
  <si>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</si>
  <si>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</si>
  <si>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</si>
  <si>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</si>
  <si>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</si>
  <si>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</si>
  <si>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</si>
  <si>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</si>
  <si>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</si>
  <si>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</si>
  <si>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</si>
  <si>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</si>
  <si>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</si>
  <si>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</si>
  <si>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</si>
  <si>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</si>
  <si>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15 January 2021</t>
  </si>
  <si>
    <t>15.01.2021</t>
  </si>
  <si>
    <t>03.01.2020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</si>
</sst>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 #,##0.00_ ;_ * \-#,##0.00_ ;_ * &quot;-&quot;??_ ;_ @_ "/>
    <numFmt numFmtId="165" formatCode="_ * #,##0_ ;_ * \-#,##0_ ;_ * &quot;-&quot;??_ ;_ @_ "/>
    <numFmt numFmtId="166" formatCode="_(* #,##0_);_(* \(#,##0\);_(* &quot;-&quot;??_);_(@_)"/>
    <numFmt numFmtId="167" formatCode="###\ ###\ ###\ ###\ ###\ ###\ ##0"/>
    <numFmt numFmtId="168" formatCode="###,###,###,###,##0"/>
    <numFmt numFmtId="169" formatCode="##\ ##0.00"/>
    <numFmt numFmtId="170"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1">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8" fontId="13" fillId="3" borderId="0" xfId="4" applyNumberFormat="1" applyFont="1" applyFill="1" applyBorder="1" applyAlignment="1"/>
    <xf numFmtId="168"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8" fontId="13" fillId="3" borderId="0" xfId="898" applyNumberFormat="1" applyFont="1" applyFill="1" applyBorder="1" applyAlignment="1">
      <alignment vertical="top"/>
    </xf>
    <xf numFmtId="168" fontId="13" fillId="3" borderId="0" xfId="4" applyNumberFormat="1" applyFont="1" applyFill="1" applyBorder="1" applyAlignment="1">
      <alignment vertical="top"/>
    </xf>
    <xf numFmtId="1" fontId="55" fillId="4" borderId="0" xfId="2566" applyNumberFormat="1" applyFont="1" applyFill="1" applyBorder="1" applyAlignment="1">
      <alignment horizontal="right"/>
    </xf>
    <xf numFmtId="169" fontId="13" fillId="3" borderId="0" xfId="1" applyNumberFormat="1" applyFont="1" applyFill="1" applyBorder="1" applyAlignment="1"/>
    <xf numFmtId="170" fontId="13" fillId="3" borderId="0" xfId="1" quotePrefix="1" applyNumberFormat="1" applyFont="1" applyFill="1" applyBorder="1" applyAlignment="1">
      <alignment horizontal="right"/>
    </xf>
    <xf numFmtId="168" fontId="13" fillId="3" borderId="0" xfId="1" applyNumberFormat="1" applyFont="1" applyFill="1" applyBorder="1" applyAlignment="1"/>
    <xf numFmtId="168" fontId="13" fillId="3" borderId="0" xfId="4" applyNumberFormat="1" applyFont="1" applyFill="1" applyBorder="1"/>
    <xf numFmtId="170" fontId="13" fillId="3" borderId="0" xfId="4" applyNumberFormat="1" applyFont="1" applyFill="1" applyBorder="1" applyAlignment="1">
      <alignment horizontal="right"/>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796875" defaultRowHeight="12.5" x14ac:dyDescent="0.25"/>
  <cols>
    <col min="1" max="1" width="38.54296875" style="23" customWidth="1"/>
    <col min="2" max="2" width="20" style="23" customWidth="1"/>
    <col min="3" max="3" width="16.7265625" style="23" bestFit="1" customWidth="1"/>
    <col min="4" max="4" width="13.7265625" style="23" customWidth="1"/>
    <col min="5" max="6" width="19.26953125" style="23" bestFit="1" customWidth="1"/>
    <col min="7" max="7" width="13.7265625" style="23" customWidth="1"/>
    <col min="8" max="16384" width="9.1796875" style="23"/>
  </cols>
  <sheetData>
    <row r="1" spans="1:7" x14ac:dyDescent="0.25">
      <c r="A1" s="24"/>
    </row>
    <row r="2" spans="1:7" ht="23" x14ac:dyDescent="0.5">
      <c r="A2" s="122" t="s">
        <v>96</v>
      </c>
      <c r="B2" s="122"/>
      <c r="C2" s="122"/>
      <c r="D2" s="122"/>
      <c r="E2" s="122"/>
      <c r="F2" s="122"/>
      <c r="G2" s="122"/>
    </row>
    <row r="3" spans="1:7" ht="15.5" x14ac:dyDescent="0.35">
      <c r="A3" s="123" t="s">
        <v>97</v>
      </c>
      <c r="B3" s="123"/>
      <c r="C3" s="123"/>
      <c r="D3" s="123"/>
      <c r="E3" s="123"/>
      <c r="F3" s="123"/>
      <c r="G3" s="123"/>
    </row>
    <row r="4" spans="1:7" ht="13" x14ac:dyDescent="0.3">
      <c r="B4" s="20"/>
      <c r="C4" s="20"/>
      <c r="D4" s="20"/>
      <c r="E4" s="20"/>
      <c r="G4" s="19"/>
    </row>
    <row r="5" spans="1:7" x14ac:dyDescent="0.25">
      <c r="A5" s="20"/>
      <c r="B5" s="18"/>
      <c r="C5" s="18"/>
      <c r="D5" s="18"/>
      <c r="E5" s="20"/>
      <c r="F5" s="20"/>
      <c r="G5" s="20"/>
    </row>
    <row r="6" spans="1:7" ht="15.5" x14ac:dyDescent="0.35">
      <c r="A6" s="124" t="s">
        <v>69</v>
      </c>
      <c r="B6" s="124"/>
      <c r="C6" s="124"/>
      <c r="D6" s="124"/>
      <c r="E6" s="124"/>
      <c r="F6" s="124"/>
      <c r="G6" s="124"/>
    </row>
    <row r="7" spans="1:7" ht="15.5" x14ac:dyDescent="0.35">
      <c r="A7" s="73" t="s">
        <v>40</v>
      </c>
      <c r="B7" s="17"/>
      <c r="C7" s="17"/>
      <c r="D7" s="17"/>
      <c r="E7" s="17"/>
      <c r="F7" s="17"/>
      <c r="G7" s="17"/>
    </row>
    <row r="8" spans="1:7" s="16" customFormat="1" ht="11.5" x14ac:dyDescent="0.25">
      <c r="A8" s="29"/>
      <c r="B8" s="29" t="s">
        <v>0</v>
      </c>
      <c r="C8" s="29" t="s">
        <v>0</v>
      </c>
      <c r="D8" s="29" t="s">
        <v>1</v>
      </c>
      <c r="E8" s="29" t="s">
        <v>2</v>
      </c>
      <c r="F8" s="29" t="s">
        <v>2</v>
      </c>
      <c r="G8" s="29" t="s">
        <v>1</v>
      </c>
    </row>
    <row r="9" spans="1:7" s="16" customFormat="1" ht="11.5" x14ac:dyDescent="0.25">
      <c r="A9" s="29"/>
      <c r="B9" s="29" t="s">
        <v>3</v>
      </c>
      <c r="C9" s="29" t="s">
        <v>3</v>
      </c>
      <c r="D9" s="29" t="s">
        <v>4</v>
      </c>
      <c r="E9" s="29" t="s">
        <v>5</v>
      </c>
      <c r="F9" s="29" t="s">
        <v>5</v>
      </c>
      <c r="G9" s="29" t="s">
        <v>6</v>
      </c>
    </row>
    <row r="10" spans="1:7" s="16" customFormat="1" ht="11.5" x14ac:dyDescent="0.25">
      <c r="A10" s="30" t="s">
        <v>76</v>
      </c>
      <c r="B10" s="45" t="s">
        <v>98</v>
      </c>
      <c r="C10" s="45" t="s">
        <v>99</v>
      </c>
      <c r="D10" s="29" t="s">
        <v>0</v>
      </c>
      <c r="E10" s="114">
        <v>2021</v>
      </c>
      <c r="F10" s="114">
        <v>2020</v>
      </c>
      <c r="G10" s="29" t="s">
        <v>7</v>
      </c>
    </row>
    <row r="11" spans="1:7" s="16" customFormat="1" ht="11.5" x14ac:dyDescent="0.25">
      <c r="A11" s="64" t="s">
        <v>8</v>
      </c>
      <c r="B11" s="67">
        <v>1601853</v>
      </c>
      <c r="C11" s="67">
        <v>579106</v>
      </c>
      <c r="D11" s="98">
        <f>IFERROR(((B11/C11)-1)*100,IF(B11+C11&lt;&gt;0,100,0))</f>
        <v>176.6079094328154</v>
      </c>
      <c r="E11" s="67">
        <v>3060112</v>
      </c>
      <c r="F11" s="67">
        <v>384935</v>
      </c>
      <c r="G11" s="98">
        <f>IFERROR(((E11/F11)-1)*100,IF(E11+F11&lt;&gt;0,100,0))</f>
        <v>694.9685011755231</v>
      </c>
    </row>
    <row r="12" spans="1:7" s="16" customFormat="1" ht="11.5" x14ac:dyDescent="0.25">
      <c r="A12" s="64" t="s">
        <v>9</v>
      </c>
      <c r="B12" s="67">
        <v>2098759.9810000001</v>
      </c>
      <c r="C12" s="67">
        <v>676935.64</v>
      </c>
      <c r="D12" s="98">
        <f>IFERROR(((B12/C12)-1)*100,IF(B12+C12&lt;&gt;0,100,0))</f>
        <v>210.0383340726454</v>
      </c>
      <c r="E12" s="67">
        <v>4142794.003</v>
      </c>
      <c r="F12" s="67">
        <v>445375.989</v>
      </c>
      <c r="G12" s="98">
        <f>IFERROR(((E12/F12)-1)*100,IF(E12+F12&lt;&gt;0,100,0))</f>
        <v>830.17901847420865</v>
      </c>
    </row>
    <row r="13" spans="1:7" s="16" customFormat="1" ht="11.5" x14ac:dyDescent="0.25">
      <c r="A13" s="64" t="s">
        <v>10</v>
      </c>
      <c r="B13" s="67">
        <v>105929934.324993</v>
      </c>
      <c r="C13" s="67">
        <v>33319872.911947101</v>
      </c>
      <c r="D13" s="98">
        <f>IFERROR(((B13/C13)-1)*100,IF(B13+C13&lt;&gt;0,100,0))</f>
        <v>217.91818235600471</v>
      </c>
      <c r="E13" s="67">
        <v>193104955.52994099</v>
      </c>
      <c r="F13" s="67">
        <v>21471930.717566598</v>
      </c>
      <c r="G13" s="98">
        <f>IFERROR(((E13/F13)-1)*100,IF(E13+F13&lt;&gt;0,100,0))</f>
        <v>799.33671112285276</v>
      </c>
    </row>
    <row r="14" spans="1:7" s="16" customFormat="1" ht="11.5" x14ac:dyDescent="0.25">
      <c r="A14" s="15"/>
      <c r="B14" s="46"/>
      <c r="C14" s="48"/>
      <c r="D14" s="21"/>
      <c r="E14" s="21"/>
      <c r="F14" s="31"/>
      <c r="G14" s="22"/>
    </row>
    <row r="15" spans="1:7" s="16" customFormat="1" ht="11.5" x14ac:dyDescent="0.25">
      <c r="A15" s="30" t="s">
        <v>77</v>
      </c>
      <c r="B15" s="47"/>
      <c r="C15" s="49"/>
      <c r="D15" s="29"/>
      <c r="E15" s="29"/>
      <c r="F15" s="29"/>
      <c r="G15" s="29"/>
    </row>
    <row r="16" spans="1:7" s="16" customFormat="1" ht="11.5" x14ac:dyDescent="0.25">
      <c r="A16" s="64" t="s">
        <v>8</v>
      </c>
      <c r="B16" s="67">
        <v>320</v>
      </c>
      <c r="C16" s="67">
        <v>93</v>
      </c>
      <c r="D16" s="98">
        <f>IFERROR(((B16/C16)-1)*100,IF(B16+C16&lt;&gt;0,100,0))</f>
        <v>244.08602150537635</v>
      </c>
      <c r="E16" s="67">
        <v>574</v>
      </c>
      <c r="F16" s="67">
        <v>37</v>
      </c>
      <c r="G16" s="98">
        <f>IFERROR(((E16/F16)-1)*100,IF(E16+F16&lt;&gt;0,100,0))</f>
        <v>1451.3513513513515</v>
      </c>
    </row>
    <row r="17" spans="1:7" s="16" customFormat="1" ht="11.5" x14ac:dyDescent="0.25">
      <c r="A17" s="64" t="s">
        <v>9</v>
      </c>
      <c r="B17" s="67">
        <v>218263.53599999999</v>
      </c>
      <c r="C17" s="67">
        <v>62513.220999999998</v>
      </c>
      <c r="D17" s="98">
        <f>IFERROR(((B17/C17)-1)*100,IF(B17+C17&lt;&gt;0,100,0))</f>
        <v>249.14780027092189</v>
      </c>
      <c r="E17" s="67">
        <v>681248.77099999995</v>
      </c>
      <c r="F17" s="67">
        <v>46068.142999999996</v>
      </c>
      <c r="G17" s="98">
        <f>IFERROR(((E17/F17)-1)*100,IF(E17+F17&lt;&gt;0,100,0))</f>
        <v>1378.7849620940874</v>
      </c>
    </row>
    <row r="18" spans="1:7" s="16" customFormat="1" ht="11.5" x14ac:dyDescent="0.25">
      <c r="A18" s="64" t="s">
        <v>10</v>
      </c>
      <c r="B18" s="67">
        <v>9057467.0131536108</v>
      </c>
      <c r="C18" s="67">
        <v>952833.36378715502</v>
      </c>
      <c r="D18" s="98">
        <f>IFERROR(((B18/C18)-1)*100,IF(B18+C18&lt;&gt;0,100,0))</f>
        <v>850.58247930714538</v>
      </c>
      <c r="E18" s="67">
        <v>16072893.310521699</v>
      </c>
      <c r="F18" s="67">
        <v>412749.92073667003</v>
      </c>
      <c r="G18" s="98">
        <f>IFERROR(((E18/F18)-1)*100,IF(E18+F18&lt;&gt;0,100,0))</f>
        <v>3794.0996722264745</v>
      </c>
    </row>
    <row r="19" spans="1:7" ht="14" x14ac:dyDescent="0.3">
      <c r="A19" s="14"/>
      <c r="B19" s="14"/>
      <c r="C19" s="14"/>
      <c r="D19" s="14"/>
      <c r="E19" s="13"/>
      <c r="F19" s="13"/>
      <c r="G19" s="13"/>
    </row>
    <row r="20" spans="1:7" ht="15.5" x14ac:dyDescent="0.35">
      <c r="A20" s="73" t="s">
        <v>42</v>
      </c>
      <c r="B20" s="12"/>
      <c r="C20" s="12"/>
      <c r="D20" s="12"/>
      <c r="E20" s="12"/>
      <c r="F20" s="12"/>
      <c r="G20" s="12"/>
    </row>
    <row r="21" spans="1:7" s="16" customFormat="1" ht="11.5" x14ac:dyDescent="0.25">
      <c r="A21" s="29"/>
      <c r="B21" s="29" t="s">
        <v>0</v>
      </c>
      <c r="C21" s="29" t="s">
        <v>0</v>
      </c>
      <c r="D21" s="29" t="s">
        <v>11</v>
      </c>
      <c r="E21" s="29" t="s">
        <v>2</v>
      </c>
      <c r="F21" s="29" t="s">
        <v>2</v>
      </c>
      <c r="G21" s="29" t="s">
        <v>11</v>
      </c>
    </row>
    <row r="22" spans="1:7" s="16" customFormat="1" ht="11.5" x14ac:dyDescent="0.25">
      <c r="A22" s="29"/>
      <c r="B22" s="29" t="s">
        <v>3</v>
      </c>
      <c r="C22" s="29" t="s">
        <v>3</v>
      </c>
      <c r="D22" s="29" t="s">
        <v>12</v>
      </c>
      <c r="E22" s="29" t="s">
        <v>5</v>
      </c>
      <c r="F22" s="29" t="s">
        <v>5</v>
      </c>
      <c r="G22" s="29" t="s">
        <v>12</v>
      </c>
    </row>
    <row r="23" spans="1:7" s="16" customFormat="1" ht="11.5" x14ac:dyDescent="0.25">
      <c r="A23" s="30"/>
      <c r="B23" s="50" t="s">
        <v>98</v>
      </c>
      <c r="C23" s="45" t="s">
        <v>99</v>
      </c>
      <c r="D23" s="29" t="s">
        <v>13</v>
      </c>
      <c r="E23" s="114">
        <v>2021</v>
      </c>
      <c r="F23" s="114">
        <v>2020</v>
      </c>
      <c r="G23" s="29" t="s">
        <v>13</v>
      </c>
    </row>
    <row r="24" spans="1:7" s="16" customFormat="1" ht="11.5" x14ac:dyDescent="0.25">
      <c r="A24" s="64" t="s">
        <v>14</v>
      </c>
      <c r="B24" s="66">
        <v>22849447.308680002</v>
      </c>
      <c r="C24" s="66">
        <v>5134891.9074900001</v>
      </c>
      <c r="D24" s="65">
        <f>B24-C24</f>
        <v>17714555.401190002</v>
      </c>
      <c r="E24" s="67">
        <v>38871814.094329998</v>
      </c>
      <c r="F24" s="67">
        <v>3475702.9327699998</v>
      </c>
      <c r="G24" s="65">
        <f>E24-F24</f>
        <v>35396111.161559999</v>
      </c>
    </row>
    <row r="25" spans="1:7" s="16" customFormat="1" ht="11.5" x14ac:dyDescent="0.25">
      <c r="A25" s="68" t="s">
        <v>15</v>
      </c>
      <c r="B25" s="66">
        <v>15956713.99704</v>
      </c>
      <c r="C25" s="66">
        <v>5447676.1431</v>
      </c>
      <c r="D25" s="65">
        <f>B25-C25</f>
        <v>10509037.853939999</v>
      </c>
      <c r="E25" s="67">
        <v>31386776.502360001</v>
      </c>
      <c r="F25" s="67">
        <v>3343387.1124700001</v>
      </c>
      <c r="G25" s="65">
        <f>E25-F25</f>
        <v>28043389.38989</v>
      </c>
    </row>
    <row r="26" spans="1:7" s="28" customFormat="1" ht="11.5" x14ac:dyDescent="0.25">
      <c r="A26" s="69" t="s">
        <v>16</v>
      </c>
      <c r="B26" s="70">
        <f>B24-B25</f>
        <v>6892733.3116400018</v>
      </c>
      <c r="C26" s="70">
        <f>C24-C25</f>
        <v>-312784.23560999986</v>
      </c>
      <c r="D26" s="70"/>
      <c r="E26" s="70">
        <f>E24-E25</f>
        <v>7485037.5919699967</v>
      </c>
      <c r="F26" s="70">
        <f>F24-F25</f>
        <v>132315.82029999979</v>
      </c>
      <c r="G26" s="71"/>
    </row>
    <row r="27" spans="1:7" s="11" customFormat="1" x14ac:dyDescent="0.25">
      <c r="A27" s="125" t="s">
        <v>67</v>
      </c>
      <c r="B27" s="125"/>
      <c r="C27" s="125"/>
      <c r="D27" s="125"/>
      <c r="E27" s="125"/>
      <c r="F27" s="125"/>
      <c r="G27" s="125"/>
    </row>
    <row r="28" spans="1:7" s="11" customFormat="1" ht="13" x14ac:dyDescent="0.3">
      <c r="A28" s="10"/>
      <c r="B28" s="10"/>
      <c r="C28" s="10"/>
      <c r="D28" s="10"/>
      <c r="E28" s="10"/>
      <c r="F28" s="10"/>
      <c r="G28" s="10"/>
    </row>
    <row r="29" spans="1:7" ht="15.5" x14ac:dyDescent="0.35">
      <c r="A29" s="73" t="s">
        <v>17</v>
      </c>
      <c r="B29" s="12"/>
      <c r="C29" s="12"/>
      <c r="D29" s="12"/>
      <c r="E29" s="12"/>
      <c r="F29" s="12"/>
      <c r="G29" s="12"/>
    </row>
    <row r="30" spans="1:7" s="16" customFormat="1" ht="11.5" x14ac:dyDescent="0.25">
      <c r="A30" s="29"/>
      <c r="B30" s="29"/>
      <c r="C30" s="29"/>
      <c r="D30" s="29" t="s">
        <v>1</v>
      </c>
      <c r="E30" s="29"/>
      <c r="F30" s="29"/>
      <c r="G30" s="29"/>
    </row>
    <row r="31" spans="1:7" s="16" customFormat="1" ht="11.5" x14ac:dyDescent="0.25">
      <c r="A31" s="29"/>
      <c r="B31" s="29" t="s">
        <v>19</v>
      </c>
      <c r="C31" s="50" t="s">
        <v>19</v>
      </c>
      <c r="D31" s="29" t="s">
        <v>6</v>
      </c>
      <c r="E31" s="29"/>
      <c r="F31" s="29"/>
      <c r="G31" s="29"/>
    </row>
    <row r="32" spans="1:7" s="25" customFormat="1" ht="11.5" x14ac:dyDescent="0.25">
      <c r="A32" s="30" t="s">
        <v>41</v>
      </c>
      <c r="B32" s="45" t="s">
        <v>98</v>
      </c>
      <c r="C32" s="45" t="s">
        <v>99</v>
      </c>
      <c r="D32" s="29" t="s">
        <v>7</v>
      </c>
      <c r="E32" s="29"/>
      <c r="F32" s="29" t="s">
        <v>20</v>
      </c>
      <c r="G32" s="29" t="s">
        <v>21</v>
      </c>
    </row>
    <row r="33" spans="1:7" s="16" customFormat="1" ht="11.5" x14ac:dyDescent="0.25">
      <c r="A33" s="64" t="s">
        <v>22</v>
      </c>
      <c r="B33" s="115">
        <v>63549.749865350001</v>
      </c>
      <c r="C33" s="115">
        <v>57810.002946410001</v>
      </c>
      <c r="D33" s="98">
        <f t="shared" ref="D33:D42" si="0">IFERROR(((B33/C33)-1)*100,IF(B33+C33&lt;&gt;0,100,0))</f>
        <v>9.9286397273855123</v>
      </c>
      <c r="E33" s="64"/>
      <c r="F33" s="115">
        <v>64079.16</v>
      </c>
      <c r="G33" s="115">
        <v>63382.12</v>
      </c>
    </row>
    <row r="34" spans="1:7" s="16" customFormat="1" ht="11.5" x14ac:dyDescent="0.25">
      <c r="A34" s="64" t="s">
        <v>23</v>
      </c>
      <c r="B34" s="115">
        <v>65736.901053590002</v>
      </c>
      <c r="C34" s="115">
        <v>78117.406088439995</v>
      </c>
      <c r="D34" s="98">
        <f t="shared" si="0"/>
        <v>-15.848586960034883</v>
      </c>
      <c r="E34" s="64"/>
      <c r="F34" s="115">
        <v>66472</v>
      </c>
      <c r="G34" s="115">
        <v>65074.2</v>
      </c>
    </row>
    <row r="35" spans="1:7" s="16" customFormat="1" ht="11.5" x14ac:dyDescent="0.25">
      <c r="A35" s="64" t="s">
        <v>24</v>
      </c>
      <c r="B35" s="115">
        <v>45333.363721050002</v>
      </c>
      <c r="C35" s="115">
        <v>45977.087708749998</v>
      </c>
      <c r="D35" s="98">
        <f t="shared" si="0"/>
        <v>-1.4000973523546789</v>
      </c>
      <c r="E35" s="64"/>
      <c r="F35" s="115">
        <v>46029.32</v>
      </c>
      <c r="G35" s="115">
        <v>44639.29</v>
      </c>
    </row>
    <row r="36" spans="1:7" s="16" customFormat="1" ht="11.5" x14ac:dyDescent="0.25">
      <c r="A36" s="64" t="s">
        <v>25</v>
      </c>
      <c r="B36" s="115">
        <v>58446.353435570003</v>
      </c>
      <c r="C36" s="115">
        <v>51536.495179010002</v>
      </c>
      <c r="D36" s="98">
        <f t="shared" si="0"/>
        <v>13.407699209189294</v>
      </c>
      <c r="E36" s="64"/>
      <c r="F36" s="115">
        <v>59001.81</v>
      </c>
      <c r="G36" s="115">
        <v>58295.01</v>
      </c>
    </row>
    <row r="37" spans="1:7" s="16" customFormat="1" ht="11.5" x14ac:dyDescent="0.25">
      <c r="A37" s="64" t="s">
        <v>79</v>
      </c>
      <c r="B37" s="115">
        <v>63855.24815693</v>
      </c>
      <c r="C37" s="115">
        <v>50201.35799733</v>
      </c>
      <c r="D37" s="98">
        <f t="shared" si="0"/>
        <v>27.19824862173288</v>
      </c>
      <c r="E37" s="64"/>
      <c r="F37" s="115">
        <v>65688.710000000006</v>
      </c>
      <c r="G37" s="115">
        <v>63792.53</v>
      </c>
    </row>
    <row r="38" spans="1:7" s="16" customFormat="1" ht="11.5" x14ac:dyDescent="0.25">
      <c r="A38" s="64" t="s">
        <v>26</v>
      </c>
      <c r="B38" s="115">
        <v>83811.008483230005</v>
      </c>
      <c r="C38" s="115">
        <v>70394.788067720001</v>
      </c>
      <c r="D38" s="98">
        <f t="shared" si="0"/>
        <v>19.058542235546703</v>
      </c>
      <c r="E38" s="64"/>
      <c r="F38" s="115">
        <v>84458.22</v>
      </c>
      <c r="G38" s="115">
        <v>81562.03</v>
      </c>
    </row>
    <row r="39" spans="1:7" s="16" customFormat="1" ht="11.5" x14ac:dyDescent="0.25">
      <c r="A39" s="64" t="s">
        <v>27</v>
      </c>
      <c r="B39" s="115">
        <v>11916.88571344</v>
      </c>
      <c r="C39" s="115">
        <v>15701.858836990001</v>
      </c>
      <c r="D39" s="98">
        <f t="shared" si="0"/>
        <v>-24.105255071033159</v>
      </c>
      <c r="E39" s="64"/>
      <c r="F39" s="115">
        <v>12310.12</v>
      </c>
      <c r="G39" s="115">
        <v>11785.85</v>
      </c>
    </row>
    <row r="40" spans="1:7" s="16" customFormat="1" ht="11.5" x14ac:dyDescent="0.25">
      <c r="A40" s="64" t="s">
        <v>28</v>
      </c>
      <c r="B40" s="115">
        <v>79873.300903320007</v>
      </c>
      <c r="C40" s="115">
        <v>74586.277602899994</v>
      </c>
      <c r="D40" s="98">
        <f t="shared" si="0"/>
        <v>7.0884664985807699</v>
      </c>
      <c r="E40" s="64"/>
      <c r="F40" s="115">
        <v>80395.490000000005</v>
      </c>
      <c r="G40" s="115">
        <v>78835.960000000006</v>
      </c>
    </row>
    <row r="41" spans="1:7" s="16" customFormat="1" ht="11.5" x14ac:dyDescent="0.25">
      <c r="A41" s="64" t="s">
        <v>29</v>
      </c>
      <c r="B41" s="115">
        <v>3866.1979477599998</v>
      </c>
      <c r="C41" s="115">
        <v>2959.8786424199998</v>
      </c>
      <c r="D41" s="98">
        <f t="shared" si="0"/>
        <v>30.620150851826565</v>
      </c>
      <c r="E41" s="64"/>
      <c r="F41" s="115">
        <v>4057.91</v>
      </c>
      <c r="G41" s="115">
        <v>3809.63</v>
      </c>
    </row>
    <row r="42" spans="1:7" s="16" customFormat="1" ht="11.5" x14ac:dyDescent="0.25">
      <c r="A42" s="64" t="s">
        <v>78</v>
      </c>
      <c r="B42" s="115">
        <v>988.03599975999998</v>
      </c>
      <c r="C42" s="115">
        <v>876.67682058000003</v>
      </c>
      <c r="D42" s="98">
        <f t="shared" si="0"/>
        <v>12.702420842645967</v>
      </c>
      <c r="E42" s="64"/>
      <c r="F42" s="115">
        <v>1027.0999999999999</v>
      </c>
      <c r="G42" s="115">
        <v>987.91</v>
      </c>
    </row>
    <row r="43" spans="1:7" x14ac:dyDescent="0.25">
      <c r="A43" s="9"/>
      <c r="B43" s="8"/>
      <c r="C43" s="7"/>
      <c r="D43" s="6"/>
      <c r="E43" s="5"/>
      <c r="F43" s="4"/>
      <c r="G43" s="4"/>
    </row>
    <row r="44" spans="1:7" ht="15.5" x14ac:dyDescent="0.35">
      <c r="A44" s="73" t="s">
        <v>43</v>
      </c>
      <c r="B44" s="12"/>
      <c r="C44" s="12"/>
      <c r="D44" s="12"/>
      <c r="E44" s="12"/>
      <c r="F44" s="12"/>
      <c r="G44" s="12"/>
    </row>
    <row r="45" spans="1:7" s="16" customFormat="1" ht="11.5" x14ac:dyDescent="0.25">
      <c r="A45" s="29"/>
      <c r="B45" s="29"/>
      <c r="C45" s="29" t="s">
        <v>0</v>
      </c>
      <c r="D45" s="29"/>
      <c r="E45" s="29" t="s">
        <v>0</v>
      </c>
      <c r="F45" s="29"/>
      <c r="G45" s="29" t="s">
        <v>1</v>
      </c>
    </row>
    <row r="46" spans="1:7" s="16" customFormat="1" ht="11.5" x14ac:dyDescent="0.25">
      <c r="A46" s="29"/>
      <c r="B46" s="29"/>
      <c r="C46" s="29" t="s">
        <v>3</v>
      </c>
      <c r="D46" s="29"/>
      <c r="E46" s="29" t="s">
        <v>3</v>
      </c>
      <c r="F46" s="29"/>
      <c r="G46" s="29" t="s">
        <v>6</v>
      </c>
    </row>
    <row r="47" spans="1:7" s="25" customFormat="1" ht="11.5" x14ac:dyDescent="0.25">
      <c r="A47" s="30"/>
      <c r="B47" s="29"/>
      <c r="C47" s="45" t="s">
        <v>98</v>
      </c>
      <c r="D47" s="29"/>
      <c r="E47" s="45" t="s">
        <v>99</v>
      </c>
      <c r="F47" s="29"/>
      <c r="G47" s="29" t="s">
        <v>7</v>
      </c>
    </row>
    <row r="48" spans="1:7" s="25" customFormat="1" ht="14" x14ac:dyDescent="0.3">
      <c r="A48" s="64" t="s">
        <v>30</v>
      </c>
      <c r="B48" s="74"/>
      <c r="C48" s="116">
        <v>18857.8651821534</v>
      </c>
      <c r="D48" s="72"/>
      <c r="E48" s="116">
        <v>17701.151069573301</v>
      </c>
      <c r="F48" s="72"/>
      <c r="G48" s="98">
        <f>IFERROR(((C48/E48)-1)*100,IF(C48+E48&lt;&gt;0,100,0))</f>
        <v>6.5346830160010638</v>
      </c>
    </row>
    <row r="49" spans="1:7" x14ac:dyDescent="0.25">
      <c r="A49" s="3"/>
      <c r="B49" s="2"/>
      <c r="C49" s="2"/>
      <c r="D49" s="1"/>
      <c r="E49" s="2"/>
      <c r="F49" s="20"/>
      <c r="G49" s="20"/>
    </row>
    <row r="50" spans="1:7" ht="15.5" x14ac:dyDescent="0.35">
      <c r="A50" s="73" t="s">
        <v>36</v>
      </c>
      <c r="B50" s="12"/>
      <c r="C50" s="12"/>
      <c r="D50" s="12"/>
      <c r="E50" s="12"/>
      <c r="F50" s="12"/>
      <c r="G50" s="12"/>
    </row>
    <row r="51" spans="1:7" s="16" customFormat="1" ht="11.5" x14ac:dyDescent="0.25">
      <c r="A51" s="29"/>
      <c r="B51" s="29"/>
      <c r="C51" s="29"/>
      <c r="D51" s="29"/>
      <c r="E51" s="29"/>
      <c r="F51" s="29"/>
      <c r="G51" s="29" t="s">
        <v>64</v>
      </c>
    </row>
    <row r="52" spans="1:7" s="16" customFormat="1" ht="11.5" x14ac:dyDescent="0.25">
      <c r="A52" s="29"/>
      <c r="B52" s="29"/>
      <c r="C52" s="29"/>
      <c r="D52" s="29"/>
      <c r="E52" s="29"/>
      <c r="F52" s="29"/>
      <c r="G52" s="29" t="s">
        <v>66</v>
      </c>
    </row>
    <row r="53" spans="1:7" s="25" customFormat="1" ht="11.5" x14ac:dyDescent="0.25">
      <c r="A53" s="30"/>
      <c r="B53" s="29"/>
      <c r="C53" s="29" t="s">
        <v>31</v>
      </c>
      <c r="D53" s="29"/>
      <c r="E53" s="29" t="s">
        <v>37</v>
      </c>
      <c r="F53" s="29" t="s">
        <v>12</v>
      </c>
      <c r="G53" s="29" t="s">
        <v>65</v>
      </c>
    </row>
    <row r="54" spans="1:7" s="25" customFormat="1" ht="11.5" x14ac:dyDescent="0.25">
      <c r="A54" s="64" t="s">
        <v>38</v>
      </c>
      <c r="B54" s="64"/>
      <c r="C54" s="117">
        <v>3976</v>
      </c>
      <c r="D54" s="75"/>
      <c r="E54" s="117">
        <v>867276</v>
      </c>
      <c r="F54" s="117">
        <v>101620068.203458</v>
      </c>
      <c r="G54" s="117">
        <v>10138615.92</v>
      </c>
    </row>
    <row r="55" spans="1:7" x14ac:dyDescent="0.25">
      <c r="A55" s="3"/>
      <c r="B55" s="2"/>
      <c r="C55" s="27"/>
      <c r="D55" s="27"/>
      <c r="E55" s="27"/>
      <c r="F55" s="26"/>
      <c r="G55" s="26"/>
    </row>
    <row r="56" spans="1:7" x14ac:dyDescent="0.25">
      <c r="A56" s="76" t="s">
        <v>44</v>
      </c>
      <c r="B56" s="60"/>
      <c r="C56" s="60"/>
      <c r="D56" s="59"/>
      <c r="E56" s="60"/>
      <c r="F56" s="3"/>
      <c r="G56" s="3"/>
    </row>
    <row r="57" spans="1:7" x14ac:dyDescent="0.25">
      <c r="A57" s="76" t="s">
        <v>71</v>
      </c>
      <c r="B57" s="60"/>
      <c r="C57" s="60"/>
      <c r="D57" s="59"/>
      <c r="E57" s="60"/>
      <c r="F57" s="3"/>
      <c r="G57" s="3"/>
    </row>
    <row r="58" spans="1:7" ht="39" customHeight="1" x14ac:dyDescent="0.3">
      <c r="A58" s="129" t="s">
        <v>83</v>
      </c>
      <c r="B58" s="130"/>
      <c r="C58" s="130"/>
      <c r="D58" s="130"/>
      <c r="E58" s="130"/>
      <c r="F58" s="130"/>
      <c r="G58" s="130"/>
    </row>
    <row r="59" spans="1:7" ht="13" x14ac:dyDescent="0.3">
      <c r="A59" s="53"/>
      <c r="B59" s="57"/>
      <c r="C59" s="57"/>
      <c r="D59" s="56"/>
      <c r="E59" s="57"/>
      <c r="F59" s="61"/>
      <c r="G59" s="61"/>
    </row>
    <row r="60" spans="1:7" x14ac:dyDescent="0.25">
      <c r="A60" s="76" t="s">
        <v>45</v>
      </c>
      <c r="B60" s="57"/>
      <c r="C60" s="57"/>
      <c r="D60" s="56"/>
      <c r="E60" s="57"/>
      <c r="F60" s="61"/>
      <c r="G60" s="61"/>
    </row>
    <row r="61" spans="1:7" ht="37.5" customHeight="1" x14ac:dyDescent="0.3">
      <c r="A61" s="128" t="s">
        <v>84</v>
      </c>
      <c r="B61" s="128"/>
      <c r="C61" s="128"/>
      <c r="D61" s="128"/>
      <c r="E61" s="128"/>
      <c r="F61" s="128"/>
      <c r="G61" s="128"/>
    </row>
    <row r="62" spans="1:7" ht="13" x14ac:dyDescent="0.3">
      <c r="A62" s="58"/>
      <c r="B62" s="55"/>
      <c r="C62" s="55"/>
      <c r="D62" s="54"/>
      <c r="E62" s="55"/>
      <c r="F62" s="53"/>
      <c r="G62" s="53"/>
    </row>
    <row r="63" spans="1:7" s="32" customFormat="1" ht="15.5" x14ac:dyDescent="0.35">
      <c r="A63" s="127" t="s">
        <v>63</v>
      </c>
      <c r="B63" s="127"/>
      <c r="C63" s="127"/>
      <c r="D63" s="127"/>
      <c r="E63" s="127"/>
      <c r="F63" s="127"/>
      <c r="G63" s="127"/>
    </row>
    <row r="64" spans="1:7" s="32" customFormat="1" ht="15.5" x14ac:dyDescent="0.35">
      <c r="A64" s="37" t="s">
        <v>46</v>
      </c>
      <c r="B64" s="42"/>
      <c r="C64" s="42"/>
      <c r="D64" s="42"/>
      <c r="E64" s="42"/>
      <c r="F64" s="42"/>
      <c r="G64" s="42"/>
    </row>
    <row r="65" spans="1:7" s="16" customFormat="1" ht="11.5" x14ac:dyDescent="0.25">
      <c r="A65" s="50"/>
      <c r="B65" s="50" t="s">
        <v>0</v>
      </c>
      <c r="C65" s="50" t="s">
        <v>0</v>
      </c>
      <c r="D65" s="50" t="s">
        <v>1</v>
      </c>
      <c r="E65" s="50" t="s">
        <v>2</v>
      </c>
      <c r="F65" s="50" t="s">
        <v>2</v>
      </c>
      <c r="G65" s="50" t="s">
        <v>1</v>
      </c>
    </row>
    <row r="66" spans="1:7" s="16" customFormat="1" ht="11.5" x14ac:dyDescent="0.25">
      <c r="A66" s="50"/>
      <c r="B66" s="50" t="s">
        <v>3</v>
      </c>
      <c r="C66" s="50" t="s">
        <v>3</v>
      </c>
      <c r="D66" s="50" t="s">
        <v>4</v>
      </c>
      <c r="E66" s="50" t="s">
        <v>5</v>
      </c>
      <c r="F66" s="50" t="s">
        <v>5</v>
      </c>
      <c r="G66" s="50" t="s">
        <v>6</v>
      </c>
    </row>
    <row r="67" spans="1:7" s="16" customFormat="1" ht="11.5" x14ac:dyDescent="0.25">
      <c r="A67" s="30" t="s">
        <v>47</v>
      </c>
      <c r="B67" s="45" t="s">
        <v>98</v>
      </c>
      <c r="C67" s="45" t="s">
        <v>99</v>
      </c>
      <c r="D67" s="50" t="s">
        <v>0</v>
      </c>
      <c r="E67" s="114">
        <v>2021</v>
      </c>
      <c r="F67" s="114">
        <v>2020</v>
      </c>
      <c r="G67" s="50" t="s">
        <v>7</v>
      </c>
    </row>
    <row r="68" spans="1:7" s="16" customFormat="1" ht="11.5" x14ac:dyDescent="0.25">
      <c r="A68" s="77" t="s">
        <v>53</v>
      </c>
      <c r="B68" s="67">
        <v>5263</v>
      </c>
      <c r="C68" s="66">
        <v>1830</v>
      </c>
      <c r="D68" s="98">
        <f>IFERROR(((B68/C68)-1)*100,IF(B68+C68&lt;&gt;0,100,0))</f>
        <v>187.59562841530055</v>
      </c>
      <c r="E68" s="66">
        <v>9607</v>
      </c>
      <c r="F68" s="66">
        <v>1166</v>
      </c>
      <c r="G68" s="98">
        <f>IFERROR(((E68/F68)-1)*100,IF(E68+F68&lt;&gt;0,100,0))</f>
        <v>723.92795883361919</v>
      </c>
    </row>
    <row r="69" spans="1:7" s="16" customFormat="1" ht="11.5" x14ac:dyDescent="0.25">
      <c r="A69" s="79" t="s">
        <v>54</v>
      </c>
      <c r="B69" s="67">
        <v>166545438.37599999</v>
      </c>
      <c r="C69" s="66">
        <v>35195024.265000001</v>
      </c>
      <c r="D69" s="98">
        <f>IFERROR(((B69/C69)-1)*100,IF(B69+C69&lt;&gt;0,100,0))</f>
        <v>373.20734067975218</v>
      </c>
      <c r="E69" s="66">
        <v>304205649.33600003</v>
      </c>
      <c r="F69" s="66">
        <v>16971804.647</v>
      </c>
      <c r="G69" s="98">
        <f>IFERROR(((E69/F69)-1)*100,IF(E69+F69&lt;&gt;0,100,0))</f>
        <v>1692.4178109708123</v>
      </c>
    </row>
    <row r="70" spans="1:7" s="62" customFormat="1" ht="11.5" x14ac:dyDescent="0.25">
      <c r="A70" s="79" t="s">
        <v>55</v>
      </c>
      <c r="B70" s="67">
        <v>164901165.5984</v>
      </c>
      <c r="C70" s="66">
        <v>36544176.138219997</v>
      </c>
      <c r="D70" s="98">
        <f>IFERROR(((B70/C70)-1)*100,IF(B70+C70&lt;&gt;0,100,0))</f>
        <v>351.23787980524997</v>
      </c>
      <c r="E70" s="66">
        <v>298339236.15825999</v>
      </c>
      <c r="F70" s="66">
        <v>17644135.2599</v>
      </c>
      <c r="G70" s="98">
        <f>IFERROR(((E70/F70)-1)*100,IF(E70+F70&lt;&gt;0,100,0))</f>
        <v>1590.8691288277441</v>
      </c>
    </row>
    <row r="71" spans="1:7" s="16" customFormat="1" ht="11.5" x14ac:dyDescent="0.25">
      <c r="A71" s="79" t="s">
        <v>94</v>
      </c>
      <c r="B71" s="98">
        <f>IFERROR(B69/B68/1000,)</f>
        <v>31.644582628918865</v>
      </c>
      <c r="C71" s="98">
        <f>IFERROR(C69/C68/1000,)</f>
        <v>19.232253696721312</v>
      </c>
      <c r="D71" s="98">
        <f>IFERROR(((B71/C71)-1)*100,IF(B71+C71&lt;&gt;0,100,0))</f>
        <v>64.539128528205666</v>
      </c>
      <c r="E71" s="98">
        <f>IFERROR(E69/E68/1000,)</f>
        <v>31.664999410429896</v>
      </c>
      <c r="F71" s="98">
        <f>IFERROR(F69/F68/1000,)</f>
        <v>14.55557859948542</v>
      </c>
      <c r="G71" s="98">
        <f>IFERROR(((E71/F71)-1)*100,IF(E71+F71&lt;&gt;0,100,0))</f>
        <v>117.54545306463697</v>
      </c>
    </row>
    <row r="72" spans="1:7" s="32" customFormat="1" x14ac:dyDescent="0.25">
      <c r="A72" s="3"/>
      <c r="B72" s="51"/>
      <c r="C72" s="51"/>
      <c r="D72" s="43"/>
      <c r="E72" s="51"/>
      <c r="F72" s="51"/>
      <c r="G72" s="51"/>
    </row>
    <row r="73" spans="1:7" s="16" customFormat="1" ht="11.5" x14ac:dyDescent="0.25">
      <c r="A73" s="30" t="s">
        <v>48</v>
      </c>
      <c r="B73" s="50"/>
      <c r="C73" s="50"/>
      <c r="D73" s="50"/>
      <c r="E73" s="50"/>
      <c r="F73" s="50"/>
      <c r="G73" s="50"/>
    </row>
    <row r="74" spans="1:7" s="16" customFormat="1" ht="11.5" x14ac:dyDescent="0.25">
      <c r="A74" s="77" t="s">
        <v>53</v>
      </c>
      <c r="B74" s="67">
        <v>2948</v>
      </c>
      <c r="C74" s="66">
        <v>1259</v>
      </c>
      <c r="D74" s="98">
        <f>IFERROR(((B74/C74)-1)*100,IF(B74+C74&lt;&gt;0,100,0))</f>
        <v>134.154090548054</v>
      </c>
      <c r="E74" s="66">
        <v>4899</v>
      </c>
      <c r="F74" s="66">
        <v>569</v>
      </c>
      <c r="G74" s="98">
        <f>IFERROR(((E74/F74)-1)*100,IF(E74+F74&lt;&gt;0,100,0))</f>
        <v>760.98418277680139</v>
      </c>
    </row>
    <row r="75" spans="1:7" s="16" customFormat="1" ht="11.5" x14ac:dyDescent="0.25">
      <c r="A75" s="79" t="s">
        <v>54</v>
      </c>
      <c r="B75" s="67">
        <v>452741554.986</v>
      </c>
      <c r="C75" s="66">
        <v>206605285.02599999</v>
      </c>
      <c r="D75" s="98">
        <f>IFERROR(((B75/C75)-1)*100,IF(B75+C75&lt;&gt;0,100,0))</f>
        <v>119.13357876059428</v>
      </c>
      <c r="E75" s="66">
        <v>784995779.98599994</v>
      </c>
      <c r="F75" s="66">
        <v>104232855.02599999</v>
      </c>
      <c r="G75" s="98">
        <f>IFERROR(((E75/F75)-1)*100,IF(E75+F75&lt;&gt;0,100,0))</f>
        <v>653.11741177020383</v>
      </c>
    </row>
    <row r="76" spans="1:7" s="16" customFormat="1" ht="11.5" x14ac:dyDescent="0.25">
      <c r="A76" s="79" t="s">
        <v>55</v>
      </c>
      <c r="B76" s="67">
        <v>454545995.96917999</v>
      </c>
      <c r="C76" s="66">
        <v>197841612.51591</v>
      </c>
      <c r="D76" s="98">
        <f>IFERROR(((B76/C76)-1)*100,IF(B76+C76&lt;&gt;0,100,0))</f>
        <v>129.75247228771266</v>
      </c>
      <c r="E76" s="66">
        <v>781107481.85125005</v>
      </c>
      <c r="F76" s="66">
        <v>98645262.730279997</v>
      </c>
      <c r="G76" s="98">
        <f>IFERROR(((E76/F76)-1)*100,IF(E76+F76&lt;&gt;0,100,0))</f>
        <v>691.83476249334626</v>
      </c>
    </row>
    <row r="77" spans="1:7" s="16" customFormat="1" ht="11.5" x14ac:dyDescent="0.25">
      <c r="A77" s="79" t="s">
        <v>94</v>
      </c>
      <c r="B77" s="98">
        <f>IFERROR(B75/B74/1000,)</f>
        <v>153.57583276322933</v>
      </c>
      <c r="C77" s="98">
        <f>IFERROR(C75/C74/1000,)</f>
        <v>164.1026886624305</v>
      </c>
      <c r="D77" s="98">
        <f>IFERROR(((B77/C77)-1)*100,IF(B77+C77&lt;&gt;0,100,0))</f>
        <v>-6.4147979445087433</v>
      </c>
      <c r="E77" s="98">
        <f>IFERROR(E75/E74/1000,)</f>
        <v>160.23592161379872</v>
      </c>
      <c r="F77" s="98">
        <f>IFERROR(F75/F74/1000,)</f>
        <v>183.18603695254831</v>
      </c>
      <c r="G77" s="98">
        <f>IFERROR(((E77/F77)-1)*100,IF(E77+F77&lt;&gt;0,100,0))</f>
        <v>-12.528310410849974</v>
      </c>
    </row>
    <row r="78" spans="1:7" s="62" customFormat="1" x14ac:dyDescent="0.25">
      <c r="A78" s="3"/>
      <c r="B78" s="51"/>
      <c r="C78" s="51"/>
      <c r="D78" s="43"/>
      <c r="E78" s="51"/>
      <c r="F78" s="51"/>
      <c r="G78" s="51"/>
    </row>
    <row r="79" spans="1:7" s="16" customFormat="1" ht="13.5" x14ac:dyDescent="0.25">
      <c r="A79" s="30" t="s">
        <v>70</v>
      </c>
      <c r="B79" s="50"/>
      <c r="C79" s="50"/>
      <c r="D79" s="50"/>
      <c r="E79" s="50"/>
      <c r="F79" s="50"/>
      <c r="G79" s="50"/>
    </row>
    <row r="80" spans="1:7" s="16" customFormat="1" ht="11.5" x14ac:dyDescent="0.25">
      <c r="A80" s="77" t="s">
        <v>53</v>
      </c>
      <c r="B80" s="67">
        <v>119</v>
      </c>
      <c r="C80" s="66">
        <v>105</v>
      </c>
      <c r="D80" s="98">
        <f>IFERROR(((B80/C80)-1)*100,IF(B80+C80&lt;&gt;0,100,0))</f>
        <v>13.33333333333333</v>
      </c>
      <c r="E80" s="66">
        <v>244</v>
      </c>
      <c r="F80" s="66">
        <v>90</v>
      </c>
      <c r="G80" s="98">
        <f>IFERROR(((E80/F80)-1)*100,IF(E80+F80&lt;&gt;0,100,0))</f>
        <v>171.11111111111111</v>
      </c>
    </row>
    <row r="81" spans="1:7" s="16" customFormat="1" ht="11.5" x14ac:dyDescent="0.25">
      <c r="A81" s="79" t="s">
        <v>54</v>
      </c>
      <c r="B81" s="67">
        <v>8817117.3000000007</v>
      </c>
      <c r="C81" s="66">
        <v>4124170.108</v>
      </c>
      <c r="D81" s="98">
        <f>IFERROR(((B81/C81)-1)*100,IF(B81+C81&lt;&gt;0,100,0))</f>
        <v>113.79130998735225</v>
      </c>
      <c r="E81" s="66">
        <v>17519925.77</v>
      </c>
      <c r="F81" s="66">
        <v>3717432.0839999998</v>
      </c>
      <c r="G81" s="98">
        <f>IFERROR(((E81/F81)-1)*100,IF(E81+F81&lt;&gt;0,100,0))</f>
        <v>371.29107873702856</v>
      </c>
    </row>
    <row r="82" spans="1:7" s="16" customFormat="1" ht="11.5" x14ac:dyDescent="0.25">
      <c r="A82" s="79" t="s">
        <v>55</v>
      </c>
      <c r="B82" s="67">
        <v>1940891.32580896</v>
      </c>
      <c r="C82" s="66">
        <v>730516.69235006697</v>
      </c>
      <c r="D82" s="98">
        <f>IFERROR(((B82/C82)-1)*100,IF(B82+C82&lt;&gt;0,100,0))</f>
        <v>165.68747109188246</v>
      </c>
      <c r="E82" s="66">
        <v>3265977.2899493398</v>
      </c>
      <c r="F82" s="66">
        <v>537219.11786001595</v>
      </c>
      <c r="G82" s="98">
        <f>IFERROR(((E82/F82)-1)*100,IF(E82+F82&lt;&gt;0,100,0))</f>
        <v>507.94137464042387</v>
      </c>
    </row>
    <row r="83" spans="1:7" s="32" customFormat="1" x14ac:dyDescent="0.25">
      <c r="A83" s="79" t="s">
        <v>94</v>
      </c>
      <c r="B83" s="98">
        <f>IFERROR(B81/B80/1000,)</f>
        <v>74.093422689075638</v>
      </c>
      <c r="C83" s="98">
        <f>IFERROR(C81/C80/1000,)</f>
        <v>39.277810552380949</v>
      </c>
      <c r="D83" s="98">
        <f>IFERROR(((B83/C83)-1)*100,IF(B83+C83&lt;&gt;0,100,0))</f>
        <v>88.639391165310855</v>
      </c>
      <c r="E83" s="98">
        <f>IFERROR(E81/E80/1000,)</f>
        <v>71.802974467213119</v>
      </c>
      <c r="F83" s="98">
        <f>IFERROR(F81/F80/1000,)</f>
        <v>41.304800933333333</v>
      </c>
      <c r="G83" s="98">
        <f>IFERROR(((E83/F83)-1)*100,IF(E83+F83&lt;&gt;0,100,0))</f>
        <v>73.836873304641685</v>
      </c>
    </row>
    <row r="84" spans="1:7" s="63" customFormat="1" x14ac:dyDescent="0.25">
      <c r="A84" s="3"/>
      <c r="B84" s="51"/>
      <c r="C84" s="51"/>
      <c r="D84" s="43"/>
      <c r="E84" s="51"/>
      <c r="F84" s="51"/>
      <c r="G84" s="51"/>
    </row>
    <row r="85" spans="1:7" s="62" customFormat="1" ht="11.5" x14ac:dyDescent="0.25">
      <c r="A85" s="30" t="s">
        <v>34</v>
      </c>
      <c r="B85" s="50"/>
      <c r="C85" s="50"/>
      <c r="D85" s="50"/>
      <c r="E85" s="50"/>
      <c r="F85" s="50"/>
      <c r="G85" s="50"/>
    </row>
    <row r="86" spans="1:7" s="62" customFormat="1" ht="11.5" x14ac:dyDescent="0.25">
      <c r="A86" s="77" t="s">
        <v>53</v>
      </c>
      <c r="B86" s="64">
        <f>B68+B74+B80</f>
        <v>8330</v>
      </c>
      <c r="C86" s="64">
        <f>C68+C74+C80</f>
        <v>3194</v>
      </c>
      <c r="D86" s="98">
        <f>IFERROR(((B86/C86)-1)*100,IF(B86+C86&lt;&gt;0,100,0))</f>
        <v>160.80150281778333</v>
      </c>
      <c r="E86" s="64">
        <f>E68+E74+E80</f>
        <v>14750</v>
      </c>
      <c r="F86" s="64">
        <f>F68+F74+F80</f>
        <v>1825</v>
      </c>
      <c r="G86" s="98">
        <f>IFERROR(((E86/F86)-1)*100,IF(E86+F86&lt;&gt;0,100,0))</f>
        <v>708.21917808219177</v>
      </c>
    </row>
    <row r="87" spans="1:7" s="62" customFormat="1" ht="11.5" x14ac:dyDescent="0.25">
      <c r="A87" s="79" t="s">
        <v>54</v>
      </c>
      <c r="B87" s="64">
        <f t="shared" ref="B87:C87" si="1">B69+B75+B81</f>
        <v>628104110.66199994</v>
      </c>
      <c r="C87" s="64">
        <f t="shared" si="1"/>
        <v>245924479.39900002</v>
      </c>
      <c r="D87" s="98">
        <f>IFERROR(((B87/C87)-1)*100,IF(B87+C87&lt;&gt;0,100,0))</f>
        <v>155.40528222199987</v>
      </c>
      <c r="E87" s="64">
        <f t="shared" ref="E87:F87" si="2">E69+E75+E81</f>
        <v>1106721355.092</v>
      </c>
      <c r="F87" s="64">
        <f t="shared" si="2"/>
        <v>124922091.757</v>
      </c>
      <c r="G87" s="98">
        <f>IFERROR(((E87/F87)-1)*100,IF(E87+F87&lt;&gt;0,100,0))</f>
        <v>785.92925360616607</v>
      </c>
    </row>
    <row r="88" spans="1:7" s="62" customFormat="1" ht="11.5" x14ac:dyDescent="0.25">
      <c r="A88" s="79" t="s">
        <v>55</v>
      </c>
      <c r="B88" s="64">
        <f t="shared" ref="B88:C88" si="3">B70+B76+B82</f>
        <v>621388052.89338899</v>
      </c>
      <c r="C88" s="64">
        <f t="shared" si="3"/>
        <v>235116305.34648004</v>
      </c>
      <c r="D88" s="98">
        <f>IFERROR(((B88/C88)-1)*100,IF(B88+C88&lt;&gt;0,100,0))</f>
        <v>164.28964676766168</v>
      </c>
      <c r="E88" s="64">
        <f t="shared" ref="E88:F88" si="4">E70+E76+E82</f>
        <v>1082712695.2994595</v>
      </c>
      <c r="F88" s="64">
        <f t="shared" si="4"/>
        <v>116826617.10804002</v>
      </c>
      <c r="G88" s="98">
        <f>IFERROR(((E88/F88)-1)*100,IF(E88+F88&lt;&gt;0,100,0))</f>
        <v>826.76884951498528</v>
      </c>
    </row>
    <row r="89" spans="1:7" s="63" customFormat="1" x14ac:dyDescent="0.25">
      <c r="A89" s="79" t="s">
        <v>95</v>
      </c>
      <c r="B89" s="98">
        <f>IFERROR((B75/B87)*100,IF(B75+B87&lt;&gt;0,100,0))</f>
        <v>72.08065467185466</v>
      </c>
      <c r="C89" s="98">
        <f>IFERROR((C75/C87)*100,IF(C75+C87&lt;&gt;0,100,0))</f>
        <v>84.011679329731706</v>
      </c>
      <c r="D89" s="98">
        <f>IFERROR(((B89/C89)-1)*100,IF(B89+C89&lt;&gt;0,100,0))</f>
        <v>-14.20162619419829</v>
      </c>
      <c r="E89" s="98">
        <f>IFERROR((E75/E87)*100,IF(E75+E87&lt;&gt;0,100,0))</f>
        <v>70.929848455011012</v>
      </c>
      <c r="F89" s="98">
        <f>IFERROR((F75/F87)*100,IF(F75+F87&lt;&gt;0,100,0))</f>
        <v>83.43828826430078</v>
      </c>
      <c r="G89" s="98">
        <f>IFERROR(((E89/F89)-1)*100,IF(E89+F89&lt;&gt;0,100,0))</f>
        <v>-14.991246907735912</v>
      </c>
    </row>
    <row r="90" spans="1:7" s="63" customFormat="1" x14ac:dyDescent="0.25">
      <c r="A90" s="3"/>
      <c r="B90" s="51"/>
      <c r="C90" s="51"/>
      <c r="D90" s="43"/>
      <c r="E90" s="51"/>
      <c r="F90" s="51"/>
      <c r="G90" s="51"/>
    </row>
    <row r="91" spans="1:7" s="32" customFormat="1" ht="14" x14ac:dyDescent="0.3">
      <c r="A91" s="126" t="s">
        <v>49</v>
      </c>
      <c r="B91" s="126"/>
      <c r="C91" s="126"/>
      <c r="D91" s="126"/>
      <c r="E91" s="126"/>
      <c r="F91" s="126"/>
      <c r="G91" s="126"/>
    </row>
    <row r="92" spans="1:7" s="16" customFormat="1" ht="11.5" x14ac:dyDescent="0.25">
      <c r="A92" s="50"/>
      <c r="B92" s="50" t="s">
        <v>0</v>
      </c>
      <c r="C92" s="50" t="s">
        <v>0</v>
      </c>
      <c r="D92" s="50" t="s">
        <v>11</v>
      </c>
      <c r="E92" s="50" t="s">
        <v>2</v>
      </c>
      <c r="F92" s="50" t="s">
        <v>2</v>
      </c>
      <c r="G92" s="50" t="s">
        <v>11</v>
      </c>
    </row>
    <row r="93" spans="1:7" s="16" customFormat="1" ht="11.5" x14ac:dyDescent="0.25">
      <c r="A93" s="50"/>
      <c r="B93" s="50" t="s">
        <v>3</v>
      </c>
      <c r="C93" s="50" t="s">
        <v>3</v>
      </c>
      <c r="D93" s="50" t="s">
        <v>12</v>
      </c>
      <c r="E93" s="50" t="s">
        <v>5</v>
      </c>
      <c r="F93" s="50" t="s">
        <v>5</v>
      </c>
      <c r="G93" s="50" t="s">
        <v>12</v>
      </c>
    </row>
    <row r="94" spans="1:7" s="16" customFormat="1" ht="11.5" x14ac:dyDescent="0.25">
      <c r="A94" s="30"/>
      <c r="B94" s="45" t="s">
        <v>98</v>
      </c>
      <c r="C94" s="45" t="s">
        <v>99</v>
      </c>
      <c r="D94" s="50" t="s">
        <v>13</v>
      </c>
      <c r="E94" s="114">
        <v>2021</v>
      </c>
      <c r="F94" s="114">
        <v>2020</v>
      </c>
      <c r="G94" s="50" t="s">
        <v>13</v>
      </c>
    </row>
    <row r="95" spans="1:7" s="16" customFormat="1" ht="13.5" x14ac:dyDescent="0.25">
      <c r="A95" s="79" t="s">
        <v>87</v>
      </c>
      <c r="B95" s="66">
        <v>28108831.714000002</v>
      </c>
      <c r="C95" s="118">
        <v>5919888.7829999998</v>
      </c>
      <c r="D95" s="65">
        <f>B95-C95</f>
        <v>22188942.931000002</v>
      </c>
      <c r="E95" s="118">
        <v>52040125.364</v>
      </c>
      <c r="F95" s="118">
        <v>3506540.6409999998</v>
      </c>
      <c r="G95" s="80">
        <f>E95-F95</f>
        <v>48533584.722999997</v>
      </c>
    </row>
    <row r="96" spans="1:7" s="16" customFormat="1" ht="13.5" x14ac:dyDescent="0.25">
      <c r="A96" s="79" t="s">
        <v>88</v>
      </c>
      <c r="B96" s="66">
        <v>20904126.952</v>
      </c>
      <c r="C96" s="118">
        <v>6131327.5599999996</v>
      </c>
      <c r="D96" s="65">
        <f>B96-C96</f>
        <v>14772799.392000001</v>
      </c>
      <c r="E96" s="118">
        <v>49845540.857000001</v>
      </c>
      <c r="F96" s="118">
        <v>3482606.4180000001</v>
      </c>
      <c r="G96" s="80">
        <f>E96-F96</f>
        <v>46362934.439000003</v>
      </c>
    </row>
    <row r="97" spans="1:7" s="28" customFormat="1" ht="11.5" x14ac:dyDescent="0.25">
      <c r="A97" s="81" t="s">
        <v>16</v>
      </c>
      <c r="B97" s="65">
        <f>B95-B96</f>
        <v>7204704.762000002</v>
      </c>
      <c r="C97" s="65">
        <f>C95-C96</f>
        <v>-211438.77699999977</v>
      </c>
      <c r="D97" s="82"/>
      <c r="E97" s="65">
        <f>E95-E96</f>
        <v>2194584.5069999993</v>
      </c>
      <c r="F97" s="82">
        <f>F95-F96</f>
        <v>23934.222999999765</v>
      </c>
      <c r="G97" s="80"/>
    </row>
    <row r="98" spans="1:7" s="32" customFormat="1" ht="13" x14ac:dyDescent="0.3">
      <c r="A98" s="83" t="s">
        <v>89</v>
      </c>
      <c r="B98" s="41"/>
      <c r="C98" s="41"/>
      <c r="D98" s="40"/>
      <c r="E98" s="39"/>
      <c r="F98" s="41"/>
      <c r="G98" s="41"/>
    </row>
    <row r="99" spans="1:7" s="32" customFormat="1" ht="13" x14ac:dyDescent="0.3">
      <c r="A99" s="38"/>
      <c r="B99" s="41"/>
      <c r="C99" s="41"/>
      <c r="D99" s="40"/>
      <c r="E99" s="39"/>
      <c r="F99" s="41"/>
      <c r="G99" s="41"/>
    </row>
    <row r="100" spans="1:7" s="32" customFormat="1" ht="14" x14ac:dyDescent="0.3">
      <c r="A100" s="37" t="s">
        <v>68</v>
      </c>
      <c r="B100" s="52"/>
      <c r="C100" s="37"/>
      <c r="D100" s="37"/>
      <c r="E100" s="37"/>
      <c r="F100" s="37"/>
      <c r="G100" s="37"/>
    </row>
    <row r="101" spans="1:7" s="16" customFormat="1" ht="11.5" x14ac:dyDescent="0.25">
      <c r="A101" s="50"/>
      <c r="B101" s="50"/>
      <c r="C101" s="50"/>
      <c r="D101" s="50" t="s">
        <v>18</v>
      </c>
      <c r="E101" s="50"/>
      <c r="F101" s="50"/>
      <c r="G101" s="50"/>
    </row>
    <row r="102" spans="1:7" s="16" customFormat="1" ht="11.5" x14ac:dyDescent="0.25">
      <c r="A102" s="50"/>
      <c r="B102" s="50" t="s">
        <v>19</v>
      </c>
      <c r="C102" s="50" t="s">
        <v>19</v>
      </c>
      <c r="D102" s="50" t="s">
        <v>6</v>
      </c>
      <c r="E102" s="50"/>
      <c r="F102" s="50"/>
      <c r="G102" s="50"/>
    </row>
    <row r="103" spans="1:7" s="16" customFormat="1" ht="11.5" x14ac:dyDescent="0.25">
      <c r="A103" s="30" t="s">
        <v>41</v>
      </c>
      <c r="B103" s="45" t="s">
        <v>98</v>
      </c>
      <c r="C103" s="45" t="s">
        <v>99</v>
      </c>
      <c r="D103" s="50" t="s">
        <v>7</v>
      </c>
      <c r="E103" s="50"/>
      <c r="F103" s="50" t="s">
        <v>20</v>
      </c>
      <c r="G103" s="50" t="s">
        <v>21</v>
      </c>
    </row>
    <row r="104" spans="1:7" s="16" customFormat="1" ht="11.5" x14ac:dyDescent="0.25">
      <c r="A104" s="79" t="s">
        <v>39</v>
      </c>
      <c r="B104" s="71"/>
      <c r="C104" s="119">
        <v>698.632058399176</v>
      </c>
      <c r="D104" s="98">
        <f>IFERROR(((B104/C104)-1)*100,IF(B104+C104&lt;&gt;0,100,0))</f>
        <v>-100</v>
      </c>
      <c r="E104" s="84"/>
      <c r="F104" s="71"/>
      <c r="G104" s="71"/>
    </row>
    <row r="105" spans="1:7" s="16" customFormat="1" ht="11.5" x14ac:dyDescent="0.25">
      <c r="A105" s="79" t="s">
        <v>50</v>
      </c>
      <c r="B105" s="71"/>
      <c r="C105" s="119">
        <v>690.87840520908105</v>
      </c>
      <c r="D105" s="98">
        <f>IFERROR(((B105/C105)-1)*100,IF(B105+C105&lt;&gt;0,100,0))</f>
        <v>-100</v>
      </c>
      <c r="E105" s="84"/>
      <c r="F105" s="71"/>
      <c r="G105" s="71"/>
    </row>
    <row r="106" spans="1:7" s="16" customFormat="1" ht="11.5" x14ac:dyDescent="0.25">
      <c r="A106" s="79" t="s">
        <v>51</v>
      </c>
      <c r="B106" s="71"/>
      <c r="C106" s="119">
        <v>729.15336625416603</v>
      </c>
      <c r="D106" s="98">
        <f>IFERROR(((B106/C106)-1)*100,IF(B106+C106&lt;&gt;0,100,0))</f>
        <v>-100</v>
      </c>
      <c r="E106" s="84"/>
      <c r="F106" s="71"/>
      <c r="G106" s="71"/>
    </row>
    <row r="107" spans="1:7" s="28" customFormat="1" ht="11.5" x14ac:dyDescent="0.25">
      <c r="A107" s="81" t="s">
        <v>52</v>
      </c>
      <c r="B107" s="85"/>
      <c r="C107" s="84"/>
      <c r="D107" s="86"/>
      <c r="E107" s="84"/>
      <c r="F107" s="71"/>
      <c r="G107" s="71"/>
    </row>
    <row r="108" spans="1:7" s="16" customFormat="1" ht="11.5" x14ac:dyDescent="0.25">
      <c r="A108" s="79" t="s">
        <v>56</v>
      </c>
      <c r="B108" s="71"/>
      <c r="C108" s="119">
        <v>529.38067865959101</v>
      </c>
      <c r="D108" s="98">
        <f>IFERROR(((B108/C108)-1)*100,IF(B108+C108&lt;&gt;0,100,0))</f>
        <v>-100</v>
      </c>
      <c r="E108" s="84"/>
      <c r="F108" s="71"/>
      <c r="G108" s="71"/>
    </row>
    <row r="109" spans="1:7" s="16" customFormat="1" ht="11.5" x14ac:dyDescent="0.25">
      <c r="A109" s="79" t="s">
        <v>57</v>
      </c>
      <c r="B109" s="71"/>
      <c r="C109" s="119">
        <v>677.67794780318798</v>
      </c>
      <c r="D109" s="98">
        <f>IFERROR(((B109/C109)-1)*100,IF(B109+C109&lt;&gt;0,100,0))</f>
        <v>-100</v>
      </c>
      <c r="E109" s="84"/>
      <c r="F109" s="71"/>
      <c r="G109" s="71"/>
    </row>
    <row r="110" spans="1:7" s="16" customFormat="1" ht="11.5" x14ac:dyDescent="0.25">
      <c r="A110" s="79" t="s">
        <v>59</v>
      </c>
      <c r="B110" s="71"/>
      <c r="C110" s="119">
        <v>784.368322284638</v>
      </c>
      <c r="D110" s="98">
        <f>IFERROR(((B110/C110)-1)*100,IF(B110+C110&lt;&gt;0,100,0))</f>
        <v>-100</v>
      </c>
      <c r="E110" s="84"/>
      <c r="F110" s="71"/>
      <c r="G110" s="71"/>
    </row>
    <row r="111" spans="1:7" s="16" customFormat="1" ht="11.5" x14ac:dyDescent="0.25">
      <c r="A111" s="79" t="s">
        <v>58</v>
      </c>
      <c r="B111" s="71"/>
      <c r="C111" s="119">
        <v>752.162893381054</v>
      </c>
      <c r="D111" s="98">
        <f>IFERROR(((B111/C111)-1)*100,IF(B111+C111&lt;&gt;0,100,0))</f>
        <v>-100</v>
      </c>
      <c r="E111" s="84"/>
      <c r="F111" s="71"/>
      <c r="G111" s="71"/>
    </row>
    <row r="112" spans="1:7" s="32" customFormat="1" x14ac:dyDescent="0.25">
      <c r="A112" s="87"/>
      <c r="B112" s="88"/>
      <c r="C112" s="87"/>
      <c r="D112" s="87"/>
      <c r="E112" s="88"/>
      <c r="F112" s="87"/>
      <c r="G112" s="87"/>
    </row>
    <row r="113" spans="1:7" s="32" customFormat="1" ht="15.5" x14ac:dyDescent="0.35">
      <c r="A113" s="121" t="s">
        <v>73</v>
      </c>
      <c r="B113" s="121"/>
      <c r="C113" s="121"/>
      <c r="D113" s="121"/>
      <c r="E113" s="121"/>
      <c r="F113" s="121"/>
      <c r="G113" s="121"/>
    </row>
    <row r="114" spans="1:7" s="32" customFormat="1" ht="15.5" x14ac:dyDescent="0.35">
      <c r="A114" s="89"/>
      <c r="B114" s="89"/>
      <c r="C114" s="89"/>
      <c r="D114" s="89"/>
      <c r="E114" s="89"/>
      <c r="F114" s="89"/>
      <c r="G114" s="89"/>
    </row>
    <row r="115" spans="1:7" s="16" customFormat="1" ht="11.5" x14ac:dyDescent="0.25">
      <c r="A115" s="50"/>
      <c r="B115" s="50" t="s">
        <v>0</v>
      </c>
      <c r="C115" s="50" t="s">
        <v>0</v>
      </c>
      <c r="D115" s="50" t="s">
        <v>1</v>
      </c>
      <c r="E115" s="50" t="s">
        <v>2</v>
      </c>
      <c r="F115" s="50" t="s">
        <v>2</v>
      </c>
      <c r="G115" s="50" t="s">
        <v>1</v>
      </c>
    </row>
    <row r="116" spans="1:7" s="16" customFormat="1" ht="11.5" x14ac:dyDescent="0.25">
      <c r="A116" s="50"/>
      <c r="B116" s="50" t="s">
        <v>3</v>
      </c>
      <c r="C116" s="50" t="s">
        <v>3</v>
      </c>
      <c r="D116" s="50" t="s">
        <v>4</v>
      </c>
      <c r="E116" s="50" t="s">
        <v>5</v>
      </c>
      <c r="F116" s="50" t="s">
        <v>5</v>
      </c>
      <c r="G116" s="50" t="s">
        <v>6</v>
      </c>
    </row>
    <row r="117" spans="1:7" s="16" customFormat="1" ht="11.5" x14ac:dyDescent="0.25">
      <c r="A117" s="30" t="s">
        <v>31</v>
      </c>
      <c r="B117" s="45" t="s">
        <v>98</v>
      </c>
      <c r="C117" s="45" t="s">
        <v>99</v>
      </c>
      <c r="D117" s="50" t="s">
        <v>0</v>
      </c>
      <c r="E117" s="114">
        <v>2021</v>
      </c>
      <c r="F117" s="114">
        <v>2020</v>
      </c>
      <c r="G117" s="50" t="s">
        <v>7</v>
      </c>
    </row>
    <row r="118" spans="1:7" s="28" customFormat="1" ht="11.5" x14ac:dyDescent="0.25">
      <c r="A118" s="81" t="s">
        <v>33</v>
      </c>
      <c r="B118" s="85"/>
      <c r="C118" s="85"/>
      <c r="D118" s="90"/>
      <c r="E118" s="91"/>
      <c r="F118" s="91"/>
      <c r="G118" s="92"/>
    </row>
    <row r="119" spans="1:7" s="16" customFormat="1" ht="11.5" x14ac:dyDescent="0.25">
      <c r="A119" s="79" t="s">
        <v>90</v>
      </c>
      <c r="B119" s="67">
        <v>0</v>
      </c>
      <c r="C119" s="78">
        <v>0</v>
      </c>
      <c r="D119" s="98">
        <f>IFERROR(((B119/C119)-1)*100,IF(B119+C119&lt;&gt;0,100,0))</f>
        <v>0</v>
      </c>
      <c r="E119" s="66">
        <v>1</v>
      </c>
      <c r="F119" s="78">
        <v>0</v>
      </c>
      <c r="G119" s="98">
        <f>IFERROR(((E119/F119)-1)*100,IF(E119+F119&lt;&gt;0,100,0))</f>
        <v>100</v>
      </c>
    </row>
    <row r="120" spans="1:7" s="16" customFormat="1" ht="11.5" x14ac:dyDescent="0.25">
      <c r="A120" s="79" t="s">
        <v>72</v>
      </c>
      <c r="B120" s="67">
        <v>67</v>
      </c>
      <c r="C120" s="66">
        <v>8</v>
      </c>
      <c r="D120" s="98">
        <f>IFERROR(((B120/C120)-1)*100,IF(B120+C120&lt;&gt;0,100,0))</f>
        <v>737.5</v>
      </c>
      <c r="E120" s="66">
        <v>111</v>
      </c>
      <c r="F120" s="66">
        <v>4</v>
      </c>
      <c r="G120" s="98">
        <f>IFERROR(((E120/F120)-1)*100,IF(E120+F120&lt;&gt;0,100,0))</f>
        <v>2675</v>
      </c>
    </row>
    <row r="121" spans="1:7" s="16" customFormat="1" ht="11.5" x14ac:dyDescent="0.25">
      <c r="A121" s="79" t="s">
        <v>74</v>
      </c>
      <c r="B121" s="67">
        <v>6</v>
      </c>
      <c r="C121" s="66">
        <v>2</v>
      </c>
      <c r="D121" s="98">
        <f>IFERROR(((B121/C121)-1)*100,IF(B121+C121&lt;&gt;0,100,0))</f>
        <v>200</v>
      </c>
      <c r="E121" s="66">
        <v>15</v>
      </c>
      <c r="F121" s="66">
        <v>1</v>
      </c>
      <c r="G121" s="98">
        <f>IFERROR(((E121/F121)-1)*100,IF(E121+F121&lt;&gt;0,100,0))</f>
        <v>1400</v>
      </c>
    </row>
    <row r="122" spans="1:7" s="28" customFormat="1" ht="11.5" x14ac:dyDescent="0.25">
      <c r="A122" s="81" t="s">
        <v>34</v>
      </c>
      <c r="B122" s="82">
        <f>SUM(B119:B121)</f>
        <v>73</v>
      </c>
      <c r="C122" s="82">
        <f>SUM(C119:C121)</f>
        <v>10</v>
      </c>
      <c r="D122" s="98">
        <f>IFERROR(((B122/C122)-1)*100,IF(B122+C122&lt;&gt;0,100,0))</f>
        <v>630</v>
      </c>
      <c r="E122" s="82">
        <f>SUM(E119:E121)</f>
        <v>127</v>
      </c>
      <c r="F122" s="82">
        <f>SUM(F119:F121)</f>
        <v>5</v>
      </c>
      <c r="G122" s="98">
        <f>IFERROR(((E122/F122)-1)*100,IF(E122+F122&lt;&gt;0,100,0))</f>
        <v>2440</v>
      </c>
    </row>
    <row r="123" spans="1:7" s="16" customFormat="1" ht="11.5" x14ac:dyDescent="0.25">
      <c r="A123" s="79"/>
      <c r="B123" s="71"/>
      <c r="C123" s="71"/>
      <c r="D123" s="98"/>
      <c r="E123" s="84"/>
      <c r="F123" s="93"/>
      <c r="G123" s="98"/>
    </row>
    <row r="124" spans="1:7" s="28" customFormat="1" ht="11.5" x14ac:dyDescent="0.25">
      <c r="A124" s="81" t="s">
        <v>35</v>
      </c>
      <c r="B124" s="85"/>
      <c r="C124" s="85"/>
      <c r="D124" s="98"/>
      <c r="E124" s="94"/>
      <c r="F124" s="94"/>
      <c r="G124" s="98"/>
    </row>
    <row r="125" spans="1:7" s="16" customFormat="1" ht="11.5" x14ac:dyDescent="0.25">
      <c r="A125" s="79" t="s">
        <v>75</v>
      </c>
      <c r="B125" s="67">
        <v>14</v>
      </c>
      <c r="C125" s="66">
        <v>1</v>
      </c>
      <c r="D125" s="98">
        <f>IFERROR(((B125/C125)-1)*100,IF(B125+C125&lt;&gt;0,100,0))</f>
        <v>1300</v>
      </c>
      <c r="E125" s="66">
        <v>26</v>
      </c>
      <c r="F125" s="66">
        <v>0</v>
      </c>
      <c r="G125" s="98">
        <f>IFERROR(((E125/F125)-1)*100,IF(E125+F125&lt;&gt;0,100,0))</f>
        <v>100</v>
      </c>
    </row>
    <row r="126" spans="1:7" s="62" customFormat="1" ht="11.5" x14ac:dyDescent="0.25">
      <c r="A126" s="79" t="s">
        <v>91</v>
      </c>
      <c r="B126" s="64">
        <v>0</v>
      </c>
      <c r="C126" s="78">
        <v>0</v>
      </c>
      <c r="D126" s="98">
        <f>IFERROR(((B126/C126)-1)*100,IF(B126+C126&lt;&gt;0,100,0))</f>
        <v>0</v>
      </c>
      <c r="E126" s="78">
        <v>0</v>
      </c>
      <c r="F126" s="78">
        <v>0</v>
      </c>
      <c r="G126" s="98">
        <f>IFERROR(((E126/F126)-1)*100,IF(E126+F126&lt;&gt;0,100,0))</f>
        <v>0</v>
      </c>
    </row>
    <row r="127" spans="1:7" s="28" customFormat="1" ht="11.5" x14ac:dyDescent="0.25">
      <c r="A127" s="81" t="s">
        <v>34</v>
      </c>
      <c r="B127" s="82">
        <f>SUM(B125:B126)</f>
        <v>14</v>
      </c>
      <c r="C127" s="82">
        <f>SUM(C125:C126)</f>
        <v>1</v>
      </c>
      <c r="D127" s="98">
        <f>IFERROR(((B127/C127)-1)*100,IF(B127+C127&lt;&gt;0,100,0))</f>
        <v>1300</v>
      </c>
      <c r="E127" s="82">
        <f>SUM(E125:E126)</f>
        <v>26</v>
      </c>
      <c r="F127" s="82">
        <f>SUM(F125:F126)</f>
        <v>0</v>
      </c>
      <c r="G127" s="98">
        <f>IFERROR(((E127/F127)-1)*100,IF(E127+F127&lt;&gt;0,100,0))</f>
        <v>100</v>
      </c>
    </row>
    <row r="128" spans="1:7" s="16" customFormat="1" ht="11.5" x14ac:dyDescent="0.25">
      <c r="A128" s="30" t="s">
        <v>32</v>
      </c>
      <c r="B128" s="45"/>
      <c r="C128" s="45"/>
      <c r="D128" s="45"/>
      <c r="E128" s="50"/>
      <c r="F128" s="50"/>
      <c r="G128" s="45"/>
    </row>
    <row r="129" spans="1:7" s="16" customFormat="1" ht="11.5" x14ac:dyDescent="0.25">
      <c r="A129" s="81" t="s">
        <v>33</v>
      </c>
      <c r="B129" s="85"/>
      <c r="C129" s="85"/>
      <c r="D129" s="98"/>
      <c r="E129" s="91"/>
      <c r="F129" s="91"/>
      <c r="G129" s="98"/>
    </row>
    <row r="130" spans="1:7" s="16" customFormat="1" ht="11.5" x14ac:dyDescent="0.25">
      <c r="A130" s="79" t="s">
        <v>90</v>
      </c>
      <c r="B130" s="67">
        <v>0</v>
      </c>
      <c r="C130" s="78">
        <v>0</v>
      </c>
      <c r="D130" s="98">
        <f>IFERROR(((B130/C130)-1)*100,IF(B130+C130&lt;&gt;0,100,0))</f>
        <v>0</v>
      </c>
      <c r="E130" s="66">
        <v>1</v>
      </c>
      <c r="F130" s="78">
        <v>0</v>
      </c>
      <c r="G130" s="98">
        <f>IFERROR(((E130/F130)-1)*100,IF(E130+F130&lt;&gt;0,100,0))</f>
        <v>100</v>
      </c>
    </row>
    <row r="131" spans="1:7" s="16" customFormat="1" ht="11.5" x14ac:dyDescent="0.25">
      <c r="A131" s="79" t="s">
        <v>72</v>
      </c>
      <c r="B131" s="67">
        <v>31742</v>
      </c>
      <c r="C131" s="66">
        <v>2340</v>
      </c>
      <c r="D131" s="98">
        <f>IFERROR(((B131/C131)-1)*100,IF(B131+C131&lt;&gt;0,100,0))</f>
        <v>1256.4957264957266</v>
      </c>
      <c r="E131" s="66">
        <v>37062</v>
      </c>
      <c r="F131" s="66">
        <v>431</v>
      </c>
      <c r="G131" s="98">
        <f>IFERROR(((E131/F131)-1)*100,IF(E131+F131&lt;&gt;0,100,0))</f>
        <v>8499.0719257540604</v>
      </c>
    </row>
    <row r="132" spans="1:7" s="16" customFormat="1" ht="11.5" x14ac:dyDescent="0.25">
      <c r="A132" s="79" t="s">
        <v>74</v>
      </c>
      <c r="B132" s="67">
        <v>132</v>
      </c>
      <c r="C132" s="66">
        <v>9</v>
      </c>
      <c r="D132" s="98">
        <f>IFERROR(((B132/C132)-1)*100,IF(B132+C132&lt;&gt;0,100,0))</f>
        <v>1366.6666666666665</v>
      </c>
      <c r="E132" s="66">
        <v>286</v>
      </c>
      <c r="F132" s="66">
        <v>7</v>
      </c>
      <c r="G132" s="98">
        <f>IFERROR(((E132/F132)-1)*100,IF(E132+F132&lt;&gt;0,100,0))</f>
        <v>3985.7142857142853</v>
      </c>
    </row>
    <row r="133" spans="1:7" s="16" customFormat="1" ht="11.5" x14ac:dyDescent="0.25">
      <c r="A133" s="81" t="s">
        <v>34</v>
      </c>
      <c r="B133" s="82">
        <f>SUM(B130:B132)</f>
        <v>31874</v>
      </c>
      <c r="C133" s="82">
        <f>SUM(C130:C132)</f>
        <v>2349</v>
      </c>
      <c r="D133" s="98">
        <f>IFERROR(((B133/C133)-1)*100,IF(B133+C133&lt;&gt;0,100,0))</f>
        <v>1256.9178373776074</v>
      </c>
      <c r="E133" s="82">
        <f>SUM(E130:E132)</f>
        <v>37349</v>
      </c>
      <c r="F133" s="82">
        <f>SUM(F130:F132)</f>
        <v>438</v>
      </c>
      <c r="G133" s="98">
        <f>IFERROR(((E133/F133)-1)*100,IF(E133+F133&lt;&gt;0,100,0))</f>
        <v>8427.1689497716889</v>
      </c>
    </row>
    <row r="134" spans="1:7" s="28" customFormat="1" ht="11.5" x14ac:dyDescent="0.25">
      <c r="A134" s="79"/>
      <c r="B134" s="71"/>
      <c r="C134" s="71"/>
      <c r="D134" s="98"/>
      <c r="E134" s="84"/>
      <c r="F134" s="93"/>
      <c r="G134" s="98"/>
    </row>
    <row r="135" spans="1:7" s="16" customFormat="1" ht="11.5" x14ac:dyDescent="0.25">
      <c r="A135" s="81" t="s">
        <v>35</v>
      </c>
      <c r="B135" s="85"/>
      <c r="C135" s="85"/>
      <c r="D135" s="98"/>
      <c r="E135" s="94"/>
      <c r="F135" s="94"/>
      <c r="G135" s="98"/>
    </row>
    <row r="136" spans="1:7" s="16" customFormat="1" ht="11.5" x14ac:dyDescent="0.25">
      <c r="A136" s="79" t="s">
        <v>75</v>
      </c>
      <c r="B136" s="67">
        <v>5000</v>
      </c>
      <c r="C136" s="66">
        <v>22</v>
      </c>
      <c r="D136" s="98">
        <f>IFERROR(((B136/C136)-1)*100,)</f>
        <v>22627.272727272728</v>
      </c>
      <c r="E136" s="66">
        <v>13850</v>
      </c>
      <c r="F136" s="66">
        <v>0</v>
      </c>
      <c r="G136" s="98">
        <f>IFERROR(((E136/F136)-1)*100,)</f>
        <v>0</v>
      </c>
    </row>
    <row r="137" spans="1:7" s="16" customFormat="1" ht="11.5" x14ac:dyDescent="0.25">
      <c r="A137" s="79" t="s">
        <v>91</v>
      </c>
      <c r="B137" s="64">
        <v>0</v>
      </c>
      <c r="C137" s="78">
        <v>0</v>
      </c>
      <c r="D137" s="98">
        <f>IFERROR(((B137/C137)-1)*100,)</f>
        <v>0</v>
      </c>
      <c r="E137" s="78">
        <v>0</v>
      </c>
      <c r="F137" s="78">
        <v>0</v>
      </c>
      <c r="G137" s="98">
        <f>IFERROR(((E137/F137)-1)*100,)</f>
        <v>0</v>
      </c>
    </row>
    <row r="138" spans="1:7" s="16" customFormat="1" ht="11.5" x14ac:dyDescent="0.25">
      <c r="A138" s="81" t="s">
        <v>34</v>
      </c>
      <c r="B138" s="82">
        <f>SUM(B136:B137)</f>
        <v>5000</v>
      </c>
      <c r="C138" s="82">
        <f>SUM(C136:C137)</f>
        <v>22</v>
      </c>
      <c r="D138" s="98">
        <f>IFERROR(((B138/C138)-1)*100,)</f>
        <v>22627.272727272728</v>
      </c>
      <c r="E138" s="82">
        <f>SUM(E136:E137)</f>
        <v>13850</v>
      </c>
      <c r="F138" s="82">
        <f>SUM(F136:F137)</f>
        <v>0</v>
      </c>
      <c r="G138" s="98">
        <f>IFERROR(((E138/F138)-1)*100,)</f>
        <v>0</v>
      </c>
    </row>
    <row r="139" spans="1:7" s="16" customFormat="1" ht="11.5" x14ac:dyDescent="0.25">
      <c r="A139" s="30" t="s">
        <v>92</v>
      </c>
      <c r="B139" s="45"/>
      <c r="C139" s="45"/>
      <c r="D139" s="45"/>
      <c r="E139" s="50"/>
      <c r="F139" s="50"/>
      <c r="G139" s="45"/>
    </row>
    <row r="140" spans="1:7" s="32" customFormat="1" x14ac:dyDescent="0.25">
      <c r="A140" s="81" t="s">
        <v>33</v>
      </c>
      <c r="B140" s="85"/>
      <c r="C140" s="85"/>
      <c r="D140" s="98"/>
      <c r="E140" s="91"/>
      <c r="F140" s="91"/>
      <c r="G140" s="98"/>
    </row>
    <row r="141" spans="1:7" s="32" customFormat="1" x14ac:dyDescent="0.25">
      <c r="A141" s="79" t="s">
        <v>90</v>
      </c>
      <c r="B141" s="67">
        <v>0</v>
      </c>
      <c r="C141" s="78">
        <v>0</v>
      </c>
      <c r="D141" s="98">
        <f>IFERROR(((B141/C141)-1)*100,IF(B141+C141&lt;&gt;0,100,0))</f>
        <v>0</v>
      </c>
      <c r="E141" s="66">
        <v>24.012499999999999</v>
      </c>
      <c r="F141" s="78">
        <v>0</v>
      </c>
      <c r="G141" s="98">
        <f>IFERROR(((E141/F141)-1)*100,IF(E141+F141&lt;&gt;0,100,0))</f>
        <v>100</v>
      </c>
    </row>
    <row r="142" spans="1:7" s="32" customFormat="1" x14ac:dyDescent="0.25">
      <c r="A142" s="79" t="s">
        <v>72</v>
      </c>
      <c r="B142" s="67">
        <v>2962203.1198399998</v>
      </c>
      <c r="C142" s="66">
        <v>235593.79837999999</v>
      </c>
      <c r="D142" s="98">
        <f>IFERROR(((B142/C142)-1)*100,IF(B142+C142&lt;&gt;0,100,0))</f>
        <v>1157.3349299552135</v>
      </c>
      <c r="E142" s="66">
        <v>3405196.906</v>
      </c>
      <c r="F142" s="66">
        <v>44440.707880000002</v>
      </c>
      <c r="G142" s="98">
        <f>IFERROR(((E142/F142)-1)*100,IF(E142+F142&lt;&gt;0,100,0))</f>
        <v>7562.3372318793936</v>
      </c>
    </row>
    <row r="143" spans="1:7" s="32" customFormat="1" x14ac:dyDescent="0.25">
      <c r="A143" s="79" t="s">
        <v>74</v>
      </c>
      <c r="B143" s="67">
        <v>384395.47</v>
      </c>
      <c r="C143" s="66">
        <v>32053.21</v>
      </c>
      <c r="D143" s="98">
        <f>IFERROR(((B143/C143)-1)*100,IF(B143+C143&lt;&gt;0,100,0))</f>
        <v>1099.2417296114804</v>
      </c>
      <c r="E143" s="66">
        <v>863771.02</v>
      </c>
      <c r="F143" s="66">
        <v>18161.29</v>
      </c>
      <c r="G143" s="98">
        <f>IFERROR(((E143/F143)-1)*100,IF(E143+F143&lt;&gt;0,100,0))</f>
        <v>4656.1104965561362</v>
      </c>
    </row>
    <row r="144" spans="1:7" s="16" customFormat="1" ht="11.5" x14ac:dyDescent="0.25">
      <c r="A144" s="81" t="s">
        <v>34</v>
      </c>
      <c r="B144" s="82">
        <f>SUM(B141:B143)</f>
        <v>3346598.5898399996</v>
      </c>
      <c r="C144" s="82">
        <f>SUM(C141:C143)</f>
        <v>267647.00838000001</v>
      </c>
      <c r="D144" s="98">
        <f>IFERROR(((B144/C144)-1)*100,IF(B144+C144&lt;&gt;0,100,0))</f>
        <v>1150.3777307641578</v>
      </c>
      <c r="E144" s="82">
        <f>SUM(E141:E143)</f>
        <v>4268991.9385000002</v>
      </c>
      <c r="F144" s="82">
        <f>SUM(F141:F143)</f>
        <v>62601.997880000003</v>
      </c>
      <c r="G144" s="98">
        <f>IFERROR(((E144/F144)-1)*100,IF(E144+F144&lt;&gt;0,100,0))</f>
        <v>6719.2583033581614</v>
      </c>
    </row>
    <row r="145" spans="1:7" s="16" customFormat="1" ht="11.5" x14ac:dyDescent="0.25">
      <c r="A145" s="79"/>
      <c r="B145" s="71"/>
      <c r="C145" s="71"/>
      <c r="D145" s="98"/>
      <c r="E145" s="84"/>
      <c r="F145" s="93"/>
      <c r="G145" s="98"/>
    </row>
    <row r="146" spans="1:7" s="16" customFormat="1" ht="11.5" x14ac:dyDescent="0.25">
      <c r="A146" s="81" t="s">
        <v>35</v>
      </c>
      <c r="B146" s="85"/>
      <c r="C146" s="85"/>
      <c r="D146" s="98"/>
      <c r="E146" s="94"/>
      <c r="F146" s="94"/>
      <c r="G146" s="98"/>
    </row>
    <row r="147" spans="1:7" s="28" customFormat="1" ht="11.5" x14ac:dyDescent="0.25">
      <c r="A147" s="79" t="s">
        <v>75</v>
      </c>
      <c r="B147" s="67">
        <v>10805</v>
      </c>
      <c r="C147" s="66">
        <v>23.969000000000001</v>
      </c>
      <c r="D147" s="98">
        <f>IFERROR(((B147/C147)-1)*100,IF(B147+C147&lt;&gt;0,100,0))</f>
        <v>44979.060453085229</v>
      </c>
      <c r="E147" s="66">
        <v>29421.05</v>
      </c>
      <c r="F147" s="66">
        <v>0</v>
      </c>
      <c r="G147" s="98">
        <f>IFERROR(((E147/F147)-1)*100,IF(E147+F147&lt;&gt;0,100,0))</f>
        <v>100</v>
      </c>
    </row>
    <row r="148" spans="1:7" s="16" customFormat="1" ht="11.5" x14ac:dyDescent="0.25">
      <c r="A148" s="79" t="s">
        <v>91</v>
      </c>
      <c r="B148" s="64">
        <v>0</v>
      </c>
      <c r="C148" s="78">
        <v>0</v>
      </c>
      <c r="D148" s="98">
        <f>IFERROR(((B148/C148)-1)*100,IF(B148+C148&lt;&gt;0,100,0))</f>
        <v>0</v>
      </c>
      <c r="E148" s="78">
        <v>0</v>
      </c>
      <c r="F148" s="78">
        <v>0</v>
      </c>
      <c r="G148" s="98">
        <f>IFERROR(((E148/F148)-1)*100,IF(E148+F148&lt;&gt;0,100,0))</f>
        <v>0</v>
      </c>
    </row>
    <row r="149" spans="1:7" s="16" customFormat="1" ht="11.5" x14ac:dyDescent="0.25">
      <c r="A149" s="81" t="s">
        <v>34</v>
      </c>
      <c r="B149" s="82">
        <f>SUM(B147:B148)</f>
        <v>10805</v>
      </c>
      <c r="C149" s="82">
        <f>SUM(C147:C148)</f>
        <v>23.969000000000001</v>
      </c>
      <c r="D149" s="98">
        <f>IFERROR(((B149/C149)-1)*100,IF(B149+C149&lt;&gt;0,100,0))</f>
        <v>44979.060453085229</v>
      </c>
      <c r="E149" s="82">
        <f>SUM(E147:E148)</f>
        <v>29421.05</v>
      </c>
      <c r="F149" s="82">
        <f>SUM(F147:F148)</f>
        <v>0</v>
      </c>
      <c r="G149" s="98">
        <f>IFERROR(((E149/F149)-1)*100,IF(E149+F149&lt;&gt;0,100,0))</f>
        <v>100</v>
      </c>
    </row>
    <row r="150" spans="1:7" s="16" customFormat="1" ht="11.5" x14ac:dyDescent="0.25">
      <c r="A150" s="30" t="s">
        <v>93</v>
      </c>
      <c r="B150" s="45"/>
      <c r="C150" s="45"/>
      <c r="D150" s="45"/>
      <c r="E150" s="50"/>
      <c r="F150" s="50"/>
      <c r="G150" s="45"/>
    </row>
    <row r="151" spans="1:7" s="16" customFormat="1" ht="11.5" x14ac:dyDescent="0.25">
      <c r="A151" s="81" t="s">
        <v>33</v>
      </c>
      <c r="B151" s="85"/>
      <c r="C151" s="85"/>
      <c r="D151" s="98"/>
      <c r="E151" s="91"/>
      <c r="F151" s="91"/>
      <c r="G151" s="92"/>
    </row>
    <row r="152" spans="1:7" s="16" customFormat="1" ht="11.5" x14ac:dyDescent="0.25">
      <c r="A152" s="79" t="s">
        <v>90</v>
      </c>
      <c r="B152" s="67">
        <v>30001</v>
      </c>
      <c r="C152" s="78">
        <v>0</v>
      </c>
      <c r="D152" s="98">
        <f>IFERROR(((B152/C152)-1)*100,IF(B152+C152&lt;&gt;0,100,0))</f>
        <v>100</v>
      </c>
      <c r="E152" s="78"/>
      <c r="F152" s="78"/>
      <c r="G152" s="65"/>
    </row>
    <row r="153" spans="1:7" s="16" customFormat="1" ht="11.5" x14ac:dyDescent="0.25">
      <c r="A153" s="79" t="s">
        <v>72</v>
      </c>
      <c r="B153" s="67">
        <v>954677</v>
      </c>
      <c r="C153" s="66">
        <v>944845</v>
      </c>
      <c r="D153" s="98">
        <f>IFERROR(((B153/C153)-1)*100,IF(B153+C153&lt;&gt;0,100,0))</f>
        <v>1.0405939598558511</v>
      </c>
      <c r="E153" s="78"/>
      <c r="F153" s="78"/>
      <c r="G153" s="65"/>
    </row>
    <row r="154" spans="1:7" s="16" customFormat="1" ht="11.5" x14ac:dyDescent="0.25">
      <c r="A154" s="79" t="s">
        <v>74</v>
      </c>
      <c r="B154" s="67">
        <v>2173</v>
      </c>
      <c r="C154" s="66">
        <v>2710</v>
      </c>
      <c r="D154" s="98">
        <f>IFERROR(((B154/C154)-1)*100,IF(B154+C154&lt;&gt;0,100,0))</f>
        <v>-19.815498154981547</v>
      </c>
      <c r="E154" s="78"/>
      <c r="F154" s="78"/>
      <c r="G154" s="65"/>
    </row>
    <row r="155" spans="1:7" s="28" customFormat="1" ht="11.5" x14ac:dyDescent="0.25">
      <c r="A155" s="81" t="s">
        <v>34</v>
      </c>
      <c r="B155" s="82">
        <f>SUM(B152:B154)</f>
        <v>986851</v>
      </c>
      <c r="C155" s="82">
        <f>SUM(C152:C154)</f>
        <v>947555</v>
      </c>
      <c r="D155" s="98">
        <f>IFERROR(((B155/C155)-1)*100,IF(B155+C155&lt;&gt;0,100,0))</f>
        <v>4.14709436391556</v>
      </c>
      <c r="E155" s="82"/>
      <c r="F155" s="82"/>
      <c r="G155" s="65"/>
    </row>
    <row r="156" spans="1:7" s="28" customFormat="1" ht="11.5" x14ac:dyDescent="0.25">
      <c r="A156" s="79"/>
      <c r="B156" s="71"/>
      <c r="C156" s="71"/>
      <c r="D156" s="98"/>
      <c r="E156" s="84"/>
      <c r="F156" s="93"/>
      <c r="G156" s="93"/>
    </row>
    <row r="157" spans="1:7" s="16" customFormat="1" ht="11.5" x14ac:dyDescent="0.25">
      <c r="A157" s="81" t="s">
        <v>35</v>
      </c>
      <c r="B157" s="85"/>
      <c r="C157" s="85"/>
      <c r="D157" s="98"/>
      <c r="E157" s="94"/>
      <c r="F157" s="94"/>
      <c r="G157" s="94"/>
    </row>
    <row r="158" spans="1:7" s="16" customFormat="1" ht="11.5" x14ac:dyDescent="0.25">
      <c r="A158" s="79" t="s">
        <v>75</v>
      </c>
      <c r="B158" s="67">
        <v>163397</v>
      </c>
      <c r="C158" s="66">
        <v>275198</v>
      </c>
      <c r="D158" s="98">
        <f>IFERROR(((B158/C158)-1)*100,IF(B158+C158&lt;&gt;0,100,0))</f>
        <v>-40.62565861670506</v>
      </c>
      <c r="E158" s="78"/>
      <c r="F158" s="78"/>
      <c r="G158" s="65"/>
    </row>
    <row r="159" spans="1:7" s="16" customFormat="1" ht="11.5" x14ac:dyDescent="0.25">
      <c r="A159" s="79" t="s">
        <v>91</v>
      </c>
      <c r="B159" s="64">
        <v>0</v>
      </c>
      <c r="C159" s="78">
        <v>0</v>
      </c>
      <c r="D159" s="98">
        <f>IFERROR(((B159/C159)-1)*100,IF(B159+C159&lt;&gt;0,100,0))</f>
        <v>0</v>
      </c>
      <c r="E159" s="78"/>
      <c r="F159" s="78"/>
      <c r="G159" s="65"/>
    </row>
    <row r="160" spans="1:7" s="28" customFormat="1" ht="11.5" x14ac:dyDescent="0.25">
      <c r="A160" s="81" t="s">
        <v>34</v>
      </c>
      <c r="B160" s="82">
        <f>SUM(B158:B159)</f>
        <v>163397</v>
      </c>
      <c r="C160" s="82">
        <f>SUM(C158:C159)</f>
        <v>275198</v>
      </c>
      <c r="D160" s="98">
        <f>IFERROR(((B160/C160)-1)*100,IF(B160+C160&lt;&gt;0,100,0))</f>
        <v>-40.62565861670506</v>
      </c>
      <c r="E160" s="82"/>
      <c r="F160" s="82"/>
      <c r="G160" s="65"/>
    </row>
    <row r="161" spans="1:7" s="32" customFormat="1" ht="14" x14ac:dyDescent="0.3">
      <c r="A161" s="36"/>
      <c r="B161" s="36"/>
      <c r="C161" s="36"/>
      <c r="D161" s="36"/>
      <c r="E161" s="44"/>
      <c r="F161" s="33"/>
      <c r="G161" s="33"/>
    </row>
    <row r="162" spans="1:7" ht="15.5" x14ac:dyDescent="0.35">
      <c r="A162" s="121" t="s">
        <v>60</v>
      </c>
      <c r="B162" s="121"/>
      <c r="C162" s="121"/>
      <c r="D162" s="121"/>
      <c r="E162" s="121"/>
      <c r="F162" s="121"/>
      <c r="G162" s="121"/>
    </row>
    <row r="163" spans="1:7" ht="15.5" x14ac:dyDescent="0.35">
      <c r="A163" s="89"/>
      <c r="B163" s="89"/>
      <c r="C163" s="89"/>
      <c r="D163" s="89"/>
      <c r="E163" s="89"/>
      <c r="F163" s="89"/>
      <c r="G163" s="89"/>
    </row>
    <row r="164" spans="1:7" x14ac:dyDescent="0.25">
      <c r="A164" s="50"/>
      <c r="B164" s="50" t="s">
        <v>0</v>
      </c>
      <c r="C164" s="50" t="s">
        <v>0</v>
      </c>
      <c r="D164" s="50" t="s">
        <v>1</v>
      </c>
      <c r="E164" s="50" t="s">
        <v>2</v>
      </c>
      <c r="F164" s="50" t="s">
        <v>2</v>
      </c>
      <c r="G164" s="50" t="s">
        <v>1</v>
      </c>
    </row>
    <row r="165" spans="1:7" x14ac:dyDescent="0.25">
      <c r="A165" s="50"/>
      <c r="B165" s="50" t="s">
        <v>3</v>
      </c>
      <c r="C165" s="50" t="s">
        <v>3</v>
      </c>
      <c r="D165" s="50" t="s">
        <v>4</v>
      </c>
      <c r="E165" s="50" t="s">
        <v>5</v>
      </c>
      <c r="F165" s="50" t="s">
        <v>5</v>
      </c>
      <c r="G165" s="50" t="s">
        <v>6</v>
      </c>
    </row>
    <row r="166" spans="1:7" x14ac:dyDescent="0.25">
      <c r="A166" s="30" t="s">
        <v>31</v>
      </c>
      <c r="B166" s="45" t="s">
        <v>98</v>
      </c>
      <c r="C166" s="45" t="s">
        <v>99</v>
      </c>
      <c r="D166" s="50" t="s">
        <v>0</v>
      </c>
      <c r="E166" s="114">
        <v>2021</v>
      </c>
      <c r="F166" s="114">
        <v>2020</v>
      </c>
      <c r="G166" s="50" t="s">
        <v>7</v>
      </c>
    </row>
    <row r="167" spans="1:7" x14ac:dyDescent="0.25">
      <c r="A167" s="102" t="s">
        <v>33</v>
      </c>
      <c r="B167" s="104"/>
      <c r="C167" s="104"/>
      <c r="D167" s="105"/>
      <c r="E167" s="106"/>
      <c r="F167" s="106"/>
      <c r="G167" s="107"/>
    </row>
    <row r="168" spans="1:7" x14ac:dyDescent="0.25">
      <c r="A168" s="101" t="s">
        <v>31</v>
      </c>
      <c r="B168" s="112">
        <v>9876</v>
      </c>
      <c r="C168" s="113">
        <v>4880</v>
      </c>
      <c r="D168" s="111">
        <f>IFERROR(((B168/C168)-1)*100,IF(B168+C168&lt;&gt;0,100,0))</f>
        <v>102.37704918032789</v>
      </c>
      <c r="E168" s="113">
        <v>20514</v>
      </c>
      <c r="F168" s="113">
        <v>2955</v>
      </c>
      <c r="G168" s="111">
        <f>IFERROR(((E168/F168)-1)*100,IF(E168+F168&lt;&gt;0,100,0))</f>
        <v>594.2131979695431</v>
      </c>
    </row>
    <row r="169" spans="1:7" x14ac:dyDescent="0.25">
      <c r="A169" s="101" t="s">
        <v>32</v>
      </c>
      <c r="B169" s="112">
        <v>57205</v>
      </c>
      <c r="C169" s="113">
        <v>24753</v>
      </c>
      <c r="D169" s="111">
        <f t="shared" ref="D169:D171" si="5">IFERROR(((B169/C169)-1)*100,IF(B169+C169&lt;&gt;0,100,0))</f>
        <v>131.10330061002708</v>
      </c>
      <c r="E169" s="113">
        <v>106776</v>
      </c>
      <c r="F169" s="113">
        <v>13421</v>
      </c>
      <c r="G169" s="111">
        <f>IFERROR(((E169/F169)-1)*100,IF(E169+F169&lt;&gt;0,100,0))</f>
        <v>695.58900230981294</v>
      </c>
    </row>
    <row r="170" spans="1:7" x14ac:dyDescent="0.25">
      <c r="A170" s="101" t="s">
        <v>92</v>
      </c>
      <c r="B170" s="112">
        <v>19124007</v>
      </c>
      <c r="C170" s="113">
        <v>6044031</v>
      </c>
      <c r="D170" s="111">
        <f t="shared" si="5"/>
        <v>216.41146446800155</v>
      </c>
      <c r="E170" s="113">
        <v>35692623</v>
      </c>
      <c r="F170" s="113">
        <v>3263838</v>
      </c>
      <c r="G170" s="111">
        <f>IFERROR(((E170/F170)-1)*100,IF(E170+F170&lt;&gt;0,100,0))</f>
        <v>993.57826583304688</v>
      </c>
    </row>
    <row r="171" spans="1:7" x14ac:dyDescent="0.25">
      <c r="A171" s="101" t="s">
        <v>93</v>
      </c>
      <c r="B171" s="112">
        <v>130914</v>
      </c>
      <c r="C171" s="113">
        <v>115319</v>
      </c>
      <c r="D171" s="111">
        <f t="shared" si="5"/>
        <v>13.523356948984988</v>
      </c>
      <c r="E171" s="100"/>
      <c r="F171" s="100"/>
      <c r="G171" s="111"/>
    </row>
    <row r="172" spans="1:7" x14ac:dyDescent="0.25">
      <c r="A172" s="101"/>
      <c r="B172" s="99"/>
      <c r="C172" s="99"/>
      <c r="D172" s="108"/>
      <c r="E172" s="103"/>
      <c r="F172" s="109"/>
      <c r="G172" s="108"/>
    </row>
    <row r="173" spans="1:7" x14ac:dyDescent="0.25">
      <c r="A173" s="102" t="s">
        <v>35</v>
      </c>
      <c r="B173" s="104"/>
      <c r="C173" s="104"/>
      <c r="D173" s="110"/>
      <c r="E173" s="110"/>
      <c r="F173" s="110"/>
      <c r="G173" s="110"/>
    </row>
    <row r="174" spans="1:7" x14ac:dyDescent="0.25">
      <c r="A174" s="101" t="s">
        <v>31</v>
      </c>
      <c r="B174" s="112">
        <v>741</v>
      </c>
      <c r="C174" s="113">
        <v>195</v>
      </c>
      <c r="D174" s="111">
        <f t="shared" ref="D174:D177" si="6">IFERROR(((B174/C174)-1)*100,IF(B174+C174&lt;&gt;0,100,0))</f>
        <v>280</v>
      </c>
      <c r="E174" s="113">
        <v>1369</v>
      </c>
      <c r="F174" s="113">
        <v>95</v>
      </c>
      <c r="G174" s="111">
        <f t="shared" ref="G174" si="7">IFERROR(((E174/F174)-1)*100,IF(E174+F174&lt;&gt;0,100,0))</f>
        <v>1341.0526315789473</v>
      </c>
    </row>
    <row r="175" spans="1:7" x14ac:dyDescent="0.25">
      <c r="A175" s="101" t="s">
        <v>32</v>
      </c>
      <c r="B175" s="112">
        <v>6838</v>
      </c>
      <c r="C175" s="113">
        <v>2126</v>
      </c>
      <c r="D175" s="111">
        <f t="shared" si="6"/>
        <v>221.63687676387585</v>
      </c>
      <c r="E175" s="113">
        <v>15216</v>
      </c>
      <c r="F175" s="113">
        <v>635</v>
      </c>
      <c r="G175" s="111">
        <f t="shared" ref="G175" si="8">IFERROR(((E175/F175)-1)*100,IF(E175+F175&lt;&gt;0,100,0))</f>
        <v>2296.2204724409448</v>
      </c>
    </row>
    <row r="176" spans="1:7" x14ac:dyDescent="0.25">
      <c r="A176" s="101" t="s">
        <v>92</v>
      </c>
      <c r="B176" s="112">
        <v>199096</v>
      </c>
      <c r="C176" s="113">
        <v>21522</v>
      </c>
      <c r="D176" s="111">
        <f t="shared" si="6"/>
        <v>825.08131214571131</v>
      </c>
      <c r="E176" s="113">
        <v>360302</v>
      </c>
      <c r="F176" s="113">
        <v>5062</v>
      </c>
      <c r="G176" s="111">
        <f t="shared" ref="G176" si="9">IFERROR(((E176/F176)-1)*100,IF(E176+F176&lt;&gt;0,100,0))</f>
        <v>7017.7795337811149</v>
      </c>
    </row>
    <row r="177" spans="1:7" x14ac:dyDescent="0.25">
      <c r="A177" s="101" t="s">
        <v>93</v>
      </c>
      <c r="B177" s="112">
        <v>51117</v>
      </c>
      <c r="C177" s="113">
        <v>43393</v>
      </c>
      <c r="D177" s="111">
        <f t="shared" si="6"/>
        <v>17.800106007881467</v>
      </c>
      <c r="E177" s="100"/>
      <c r="F177" s="100"/>
      <c r="G177" s="111"/>
    </row>
    <row r="178" spans="1:7" ht="13" x14ac:dyDescent="0.3">
      <c r="A178" s="95"/>
      <c r="B178" s="95"/>
      <c r="C178" s="95"/>
      <c r="D178" s="95"/>
      <c r="E178" s="95"/>
      <c r="F178" s="95"/>
      <c r="G178" s="95"/>
    </row>
    <row r="179" spans="1:7" ht="13" x14ac:dyDescent="0.3">
      <c r="A179" s="96" t="s">
        <v>44</v>
      </c>
      <c r="B179" s="95"/>
      <c r="C179" s="95"/>
      <c r="D179" s="95"/>
      <c r="E179" s="95"/>
      <c r="F179" s="95"/>
      <c r="G179" s="95"/>
    </row>
    <row r="180" spans="1:7" x14ac:dyDescent="0.25">
      <c r="A180" s="96" t="s">
        <v>61</v>
      </c>
      <c r="B180" s="96"/>
      <c r="C180" s="96"/>
      <c r="D180" s="96"/>
      <c r="E180" s="96"/>
      <c r="F180" s="96"/>
      <c r="G180" s="96"/>
    </row>
    <row r="181" spans="1:7" ht="27" customHeight="1" x14ac:dyDescent="0.3">
      <c r="A181" s="120" t="s">
        <v>85</v>
      </c>
      <c r="B181" s="120"/>
      <c r="C181" s="120"/>
      <c r="D181" s="120"/>
      <c r="E181" s="120"/>
      <c r="F181" s="120"/>
      <c r="G181" s="120"/>
    </row>
    <row r="182" spans="1:7" ht="13" x14ac:dyDescent="0.3">
      <c r="A182" s="97"/>
      <c r="B182" s="97"/>
      <c r="C182" s="97"/>
      <c r="D182" s="97"/>
      <c r="E182" s="97"/>
      <c r="F182" s="97"/>
      <c r="G182" s="97"/>
    </row>
    <row r="183" spans="1:7" x14ac:dyDescent="0.25">
      <c r="A183" s="96" t="s">
        <v>62</v>
      </c>
      <c r="B183" s="96"/>
      <c r="C183" s="96"/>
      <c r="D183" s="96"/>
      <c r="E183" s="96"/>
      <c r="F183" s="96"/>
      <c r="G183" s="96"/>
    </row>
    <row r="184" spans="1:7" ht="13" x14ac:dyDescent="0.3">
      <c r="A184" s="97" t="s">
        <v>86</v>
      </c>
      <c r="B184" s="97"/>
      <c r="C184" s="97"/>
      <c r="D184" s="97"/>
      <c r="E184" s="97"/>
      <c r="F184" s="97"/>
      <c r="G184" s="97"/>
    </row>
    <row r="185" spans="1:7" ht="13" x14ac:dyDescent="0.3">
      <c r="A185" s="97"/>
      <c r="B185" s="97"/>
      <c r="C185" s="97"/>
      <c r="D185" s="97"/>
      <c r="E185" s="97"/>
      <c r="F185" s="97"/>
      <c r="G185" s="97"/>
    </row>
    <row r="186" spans="1:7" ht="13" x14ac:dyDescent="0.3">
      <c r="A186" s="97" t="s">
        <v>80</v>
      </c>
      <c r="B186" s="97"/>
      <c r="C186" s="97"/>
      <c r="D186" s="97"/>
      <c r="E186" s="97"/>
      <c r="F186" s="97"/>
      <c r="G186" s="97"/>
    </row>
    <row r="187" spans="1:7" ht="13" x14ac:dyDescent="0.3">
      <c r="A187" s="97" t="s">
        <v>81</v>
      </c>
      <c r="B187" s="97"/>
      <c r="C187" s="97"/>
      <c r="D187" s="97"/>
      <c r="E187" s="97"/>
      <c r="F187" s="97"/>
      <c r="G187" s="97"/>
    </row>
    <row r="188" spans="1:7" ht="13" x14ac:dyDescent="0.3">
      <c r="A188" s="97" t="s">
        <v>82</v>
      </c>
      <c r="B188" s="97"/>
      <c r="C188" s="97"/>
      <c r="D188" s="97"/>
      <c r="E188" s="97"/>
      <c r="F188" s="97"/>
      <c r="G188" s="97"/>
    </row>
    <row r="189" spans="1:7" ht="13" x14ac:dyDescent="0.3">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Robert Blackshaw</cp:lastModifiedBy>
  <cp:lastPrinted>2012-02-27T15:06:04Z</cp:lastPrinted>
  <dcterms:created xsi:type="dcterms:W3CDTF">2009-09-17T12:09:07Z</dcterms:created>
  <dcterms:modified xsi:type="dcterms:W3CDTF">2021-01-21T17:21:04Z</dcterms:modified>
</cp:coreProperties>
</file>