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Help" sheetId="1" r:id="rId1"/>
    <sheet name="Number of Contracts" sheetId="2" r:id="rId2"/>
  </sheets>
  <definedNames/>
  <calcPr fullCalcOnLoad="1"/>
</workbook>
</file>

<file path=xl/sharedStrings.xml><?xml version="1.0" encoding="utf-8"?>
<sst xmlns="http://schemas.openxmlformats.org/spreadsheetml/2006/main" count="62" uniqueCount="55">
  <si>
    <t>The value of a variance future at any time t, that expires at time T:</t>
  </si>
  <si>
    <r>
      <t xml:space="preserve">                                            NumberContracts x (V</t>
    </r>
    <r>
      <rPr>
        <b/>
        <vertAlign val="subscript"/>
        <sz val="10"/>
        <rFont val="Arial"/>
        <family val="2"/>
      </rPr>
      <t xml:space="preserve">mtm </t>
    </r>
    <r>
      <rPr>
        <b/>
        <sz val="10"/>
        <rFont val="Arial"/>
        <family val="2"/>
      </rPr>
      <t>- K</t>
    </r>
    <r>
      <rPr>
        <b/>
        <vertAlign val="subscript"/>
        <sz val="10"/>
        <rFont val="Arial"/>
        <family val="2"/>
      </rPr>
      <t>var</t>
    </r>
    <r>
      <rPr>
        <b/>
        <sz val="10"/>
        <rFont val="Arial"/>
        <family val="2"/>
      </rPr>
      <t>)</t>
    </r>
  </si>
  <si>
    <t>where</t>
  </si>
  <si>
    <r>
      <t>K</t>
    </r>
    <r>
      <rPr>
        <b/>
        <vertAlign val="subscript"/>
        <sz val="10"/>
        <rFont val="Arial"/>
        <family val="2"/>
      </rPr>
      <t>var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is the  delivery variance strike (contract specific), for overview of determination see [1],</t>
    </r>
  </si>
  <si>
    <t xml:space="preserve">                       NumberContracts </t>
  </si>
  <si>
    <t>Notes</t>
  </si>
  <si>
    <t xml:space="preserve"> </t>
  </si>
  <si>
    <t xml:space="preserve"> This result is  consistent with standard definition of the number of contracts at the swap inception [2].</t>
  </si>
  <si>
    <t>[1] Variance Futures listed on Safex: a short note, September 2008.</t>
  </si>
  <si>
    <r>
      <t>[2] Wikipedia, the free encyclopedia, http://en.wikipedia.org/wiki/Variance_swap</t>
    </r>
    <r>
      <rPr>
        <i/>
        <sz val="8"/>
        <rFont val="Arial"/>
        <family val="2"/>
      </rPr>
      <t xml:space="preserve">, </t>
    </r>
    <r>
      <rPr>
        <sz val="8"/>
        <rFont val="Arial"/>
        <family val="2"/>
      </rPr>
      <t>October 2008.</t>
    </r>
  </si>
  <si>
    <t>Excel pricing software developed by</t>
  </si>
  <si>
    <t>Financial Chaos Theory</t>
  </si>
  <si>
    <t>http://www.quantonline.co.za</t>
  </si>
  <si>
    <t>SA Public Holidays</t>
  </si>
  <si>
    <t>Inputs in yellow</t>
  </si>
  <si>
    <t>Variance Information</t>
  </si>
  <si>
    <t>Date Information</t>
  </si>
  <si>
    <t>Name</t>
  </si>
  <si>
    <t>Input</t>
  </si>
  <si>
    <t>Realised Variance, RV</t>
  </si>
  <si>
    <r>
      <t xml:space="preserve"> = realised volatility</t>
    </r>
    <r>
      <rPr>
        <vertAlign val="superscript"/>
        <sz val="10"/>
        <rFont val="Arial"/>
        <family val="2"/>
      </rPr>
      <t>2</t>
    </r>
  </si>
  <si>
    <t>Implied Variance (IV)</t>
  </si>
  <si>
    <r>
      <t xml:space="preserve"> = implied volatility</t>
    </r>
    <r>
      <rPr>
        <vertAlign val="superscript"/>
        <sz val="10"/>
        <rFont val="Arial"/>
        <family val="2"/>
      </rPr>
      <t>2</t>
    </r>
  </si>
  <si>
    <t xml:space="preserve">Value Date </t>
  </si>
  <si>
    <r>
      <t>Delivery Variance (K</t>
    </r>
    <r>
      <rPr>
        <vertAlign val="subscript"/>
        <sz val="10"/>
        <rFont val="Arial"/>
        <family val="2"/>
      </rPr>
      <t>var</t>
    </r>
    <r>
      <rPr>
        <sz val="10"/>
        <rFont val="Arial"/>
        <family val="0"/>
      </rPr>
      <t>)</t>
    </r>
  </si>
  <si>
    <r>
      <t xml:space="preserve"> = delivery volatility</t>
    </r>
    <r>
      <rPr>
        <vertAlign val="superscript"/>
        <sz val="10"/>
        <rFont val="Arial"/>
        <family val="2"/>
      </rPr>
      <t>2</t>
    </r>
  </si>
  <si>
    <r>
      <t>Mark-to-Market Variance (V</t>
    </r>
    <r>
      <rPr>
        <vertAlign val="subscript"/>
        <sz val="10"/>
        <rFont val="Arial"/>
        <family val="2"/>
      </rPr>
      <t>mtm)</t>
    </r>
  </si>
  <si>
    <t xml:space="preserve">  (t / T) x RV +((T - t) / T )x IV)</t>
  </si>
  <si>
    <t>Business Days Elapsed (t)</t>
  </si>
  <si>
    <t>days on which realised variance crystallised</t>
  </si>
  <si>
    <t>Intrinsic Variance</t>
  </si>
  <si>
    <t>TotalVariance - DeliveryVariance</t>
  </si>
  <si>
    <t>Business Days To Expiry(T-t)</t>
  </si>
  <si>
    <t>days for implied variance to crystallise</t>
  </si>
  <si>
    <t>Vega Amount (VA)</t>
  </si>
  <si>
    <t xml:space="preserve"> monetory units e.g ZAR</t>
  </si>
  <si>
    <r>
      <t>V</t>
    </r>
    <r>
      <rPr>
        <b/>
        <vertAlign val="subscript"/>
        <sz val="10"/>
        <rFont val="Arial"/>
        <family val="2"/>
      </rPr>
      <t>mtm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is the mark-to-market variance (market specific), Vmtm =  (t / T) x RV +((T - t) / T )x IV</t>
    </r>
  </si>
  <si>
    <r>
      <t xml:space="preserve">Where </t>
    </r>
    <r>
      <rPr>
        <b/>
        <sz val="10"/>
        <rFont val="Arial"/>
        <family val="2"/>
      </rPr>
      <t>VA</t>
    </r>
    <r>
      <rPr>
        <sz val="10"/>
        <rFont val="Arial"/>
        <family val="2"/>
      </rPr>
      <t xml:space="preserve"> is the Vega Amount.</t>
    </r>
  </si>
  <si>
    <r>
      <t>V</t>
    </r>
    <r>
      <rPr>
        <b/>
        <vertAlign val="subscript"/>
        <sz val="10"/>
        <rFont val="Arial"/>
        <family val="2"/>
      </rPr>
      <t>mtm</t>
    </r>
    <r>
      <rPr>
        <sz val="10"/>
        <rFont val="Arial"/>
        <family val="2"/>
      </rPr>
      <t xml:space="preserve"> is composed of an realized variance, </t>
    </r>
    <r>
      <rPr>
        <b/>
        <sz val="10"/>
        <rFont val="Arial"/>
        <family val="2"/>
      </rPr>
      <t>RV</t>
    </r>
    <r>
      <rPr>
        <sz val="10"/>
        <rFont val="Arial"/>
        <family val="2"/>
      </rPr>
      <t xml:space="preserve"> part (the already crystallized variance),</t>
    </r>
  </si>
  <si>
    <r>
      <t xml:space="preserve"> and an implied variance, </t>
    </r>
    <r>
      <rPr>
        <b/>
        <sz val="10"/>
        <rFont val="Arial"/>
        <family val="2"/>
      </rPr>
      <t>IV</t>
    </r>
    <r>
      <rPr>
        <sz val="10"/>
        <rFont val="Arial"/>
        <family val="0"/>
      </rPr>
      <t xml:space="preserve"> part (the variance part that must still be crystallized or future/fair variance).</t>
    </r>
  </si>
  <si>
    <r>
      <t xml:space="preserve">*At the inception of the swap, the mark-to-market variance contains no realized variances, and therefore 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mtm</t>
    </r>
    <r>
      <rPr>
        <b/>
        <sz val="10"/>
        <rFont val="Arial"/>
        <family val="2"/>
      </rPr>
      <t xml:space="preserve"> = K</t>
    </r>
    <r>
      <rPr>
        <b/>
        <vertAlign val="subscript"/>
        <sz val="10"/>
        <rFont val="Arial"/>
        <family val="2"/>
      </rPr>
      <t>var,</t>
    </r>
    <r>
      <rPr>
        <vertAlign val="subscript"/>
        <sz val="10"/>
        <rFont val="Arial"/>
        <family val="2"/>
      </rPr>
      <t xml:space="preserve"> </t>
    </r>
  </si>
  <si>
    <r>
      <t xml:space="preserve">At time t =0 the expression (T-t)/T= 1 and thus we get the expression reverting back to </t>
    </r>
    <r>
      <rPr>
        <b/>
        <sz val="10"/>
        <rFont val="Arial"/>
        <family val="2"/>
      </rPr>
      <t>NumberContracts = VA / 2√K</t>
    </r>
    <r>
      <rPr>
        <b/>
        <vertAlign val="subscript"/>
        <sz val="10"/>
        <rFont val="Arial"/>
        <family val="2"/>
      </rPr>
      <t>var</t>
    </r>
    <r>
      <rPr>
        <sz val="10"/>
        <rFont val="Arial"/>
        <family val="0"/>
      </rPr>
      <t xml:space="preserve"> at the swap start date.</t>
    </r>
  </si>
  <si>
    <r>
      <t xml:space="preserve"> =  VA / (2 x √IV x ((T-t)/T)) </t>
    </r>
    <r>
      <rPr>
        <sz val="10"/>
        <rFont val="Arial"/>
        <family val="2"/>
      </rPr>
      <t xml:space="preserve">                      </t>
    </r>
  </si>
  <si>
    <t>This spreadsheet calculates the number of standard Safex SAVI Squared contracts to trade for a specified Vega Amount</t>
  </si>
  <si>
    <t xml:space="preserve"> Number of SAVI Squared Contracts</t>
  </si>
  <si>
    <t>Determination of the number of SAVI Squared Contracts</t>
  </si>
  <si>
    <t xml:space="preserve">Number of Contracts </t>
  </si>
  <si>
    <t>This spreadsheet calculates the number of standard Safex SAVI Squared Contracts to trade for a specified Vega Amount</t>
  </si>
  <si>
    <t>Contract Inception Date</t>
  </si>
  <si>
    <t>Contract Start Date</t>
  </si>
  <si>
    <t>&gt; Contract Inception Date, &lt; Contract Exipry</t>
  </si>
  <si>
    <t xml:space="preserve">Contract Expiry date </t>
  </si>
  <si>
    <t>&gt; Contract Expiry Date, &gt; Value Date</t>
  </si>
  <si>
    <t xml:space="preserve">Total Contract Business Days, (T) </t>
  </si>
  <si>
    <t>Total Contract Life Time Days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</si>
</sst>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d\-mmm\-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 * #,##0.000_ ;_ * \-#,##0.000_ ;_ * &quot;-&quot;???_ ;_ @_ 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</numFmts>
  <fonts count="49">
    <font>
      <sz val="10"/>
      <name val="Arial"/>
      <family val="0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name val="Berlin Sans FB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Berlin Sans FB"/>
      <family val="2"/>
    </font>
    <font>
      <sz val="14"/>
      <color indexed="9"/>
      <name val="Verdana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medium"/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0" xfId="0" applyFont="1" applyFill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1" fillId="33" borderId="0" xfId="52" applyFont="1" applyFill="1" applyAlignment="1" applyProtection="1">
      <alignment/>
      <protection/>
    </xf>
    <xf numFmtId="172" fontId="0" fillId="35" borderId="0" xfId="0" applyNumberFormat="1" applyFill="1" applyAlignment="1">
      <alignment/>
    </xf>
    <xf numFmtId="0" fontId="9" fillId="36" borderId="0" xfId="0" applyFont="1" applyFill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0" fillId="36" borderId="18" xfId="42" applyNumberFormat="1" applyFont="1" applyFill="1" applyBorder="1" applyAlignment="1" applyProtection="1">
      <alignment/>
      <protection locked="0"/>
    </xf>
    <xf numFmtId="0" fontId="0" fillId="35" borderId="20" xfId="0" applyFill="1" applyBorder="1" applyAlignment="1">
      <alignment/>
    </xf>
    <xf numFmtId="15" fontId="0" fillId="36" borderId="0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43" fontId="0" fillId="36" borderId="0" xfId="42" applyNumberFormat="1" applyFont="1" applyFill="1" applyBorder="1" applyAlignment="1" applyProtection="1">
      <alignment/>
      <protection locked="0"/>
    </xf>
    <xf numFmtId="43" fontId="0" fillId="33" borderId="0" xfId="42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6" borderId="0" xfId="0" applyFill="1" applyBorder="1" applyAlignment="1" applyProtection="1">
      <alignment/>
      <protection locked="0"/>
    </xf>
    <xf numFmtId="0" fontId="0" fillId="35" borderId="22" xfId="0" applyFill="1" applyBorder="1" applyAlignment="1">
      <alignment/>
    </xf>
    <xf numFmtId="43" fontId="0" fillId="36" borderId="23" xfId="42" applyNumberFormat="1" applyFont="1" applyFill="1" applyBorder="1" applyAlignment="1" applyProtection="1">
      <alignment/>
      <protection locked="0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1" fontId="0" fillId="33" borderId="23" xfId="0" applyNumberFormat="1" applyFill="1" applyBorder="1" applyAlignment="1">
      <alignment/>
    </xf>
    <xf numFmtId="0" fontId="14" fillId="34" borderId="10" xfId="0" applyFont="1" applyFill="1" applyBorder="1" applyAlignment="1">
      <alignment/>
    </xf>
    <xf numFmtId="43" fontId="15" fillId="34" borderId="13" xfId="42" applyNumberFormat="1" applyFont="1" applyFill="1" applyBorder="1" applyAlignment="1">
      <alignment/>
    </xf>
    <xf numFmtId="15" fontId="0" fillId="36" borderId="0" xfId="0" applyNumberFormat="1" applyFont="1" applyFill="1" applyBorder="1" applyAlignment="1" applyProtection="1">
      <alignment/>
      <protection locked="0"/>
    </xf>
    <xf numFmtId="0" fontId="2" fillId="37" borderId="0" xfId="0" applyFont="1" applyFill="1" applyAlignment="1">
      <alignment horizontal="center" wrapText="1"/>
    </xf>
    <xf numFmtId="0" fontId="0" fillId="37" borderId="0" xfId="0" applyFont="1" applyFill="1" applyAlignment="1">
      <alignment horizontal="center" wrapText="1"/>
    </xf>
    <xf numFmtId="0" fontId="12" fillId="38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7" borderId="0" xfId="0" applyFill="1" applyAlignment="1">
      <alignment horizontal="center" wrapText="1"/>
    </xf>
    <xf numFmtId="0" fontId="0" fillId="35" borderId="0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7" borderId="0" xfId="0" applyFont="1" applyFill="1" applyAlignment="1">
      <alignment horizontal="center" wrapText="1"/>
    </xf>
    <xf numFmtId="0" fontId="0" fillId="33" borderId="0" xfId="0" applyFill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www.quantonline.co.za/" TargetMode="External" /><Relationship Id="rId5" Type="http://schemas.openxmlformats.org/officeDocument/2006/relationships/hyperlink" Target="http://www.quantonline.co.z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www.quantonline.co.za/" TargetMode="External" /><Relationship Id="rId5" Type="http://schemas.openxmlformats.org/officeDocument/2006/relationships/hyperlink" Target="http://www.quantonline.co.z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19050</xdr:rowOff>
    </xdr:from>
    <xdr:to>
      <xdr:col>11</xdr:col>
      <xdr:colOff>285750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9050"/>
          <a:ext cx="12763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38100</xdr:colOff>
      <xdr:row>43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29350"/>
          <a:ext cx="64770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9</xdr:col>
      <xdr:colOff>200025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0"/>
          <a:ext cx="84772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381000</xdr:colOff>
      <xdr:row>36</xdr:row>
      <xdr:rowOff>19050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48250"/>
          <a:ext cx="8191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ntonline.co.za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ntonline.co.za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2" width="9.140625" style="1" customWidth="1"/>
    <col min="3" max="3" width="29.8515625" style="1" customWidth="1"/>
    <col min="4" max="8" width="9.140625" style="1" customWidth="1"/>
    <col min="9" max="9" width="12.421875" style="1" customWidth="1"/>
    <col min="10" max="11" width="9.140625" style="1" customWidth="1"/>
    <col min="12" max="12" width="11.28125" style="1" customWidth="1"/>
    <col min="13" max="16384" width="9.140625" style="1" customWidth="1"/>
  </cols>
  <sheetData>
    <row r="1" spans="4:9" ht="21.75" thickBot="1" thickTop="1">
      <c r="D1" s="2" t="s">
        <v>44</v>
      </c>
      <c r="E1" s="3"/>
      <c r="F1" s="3"/>
      <c r="G1" s="3"/>
      <c r="H1" s="4"/>
      <c r="I1" s="5"/>
    </row>
    <row r="2" ht="13.5" thickTop="1"/>
    <row r="3" ht="12.75"/>
    <row r="4" ht="12.75"/>
    <row r="5" ht="12.75"/>
    <row r="6" ht="12.75"/>
    <row r="7" spans="3:9" ht="12.75">
      <c r="C7" s="55" t="s">
        <v>43</v>
      </c>
      <c r="D7" s="56"/>
      <c r="E7" s="56"/>
      <c r="F7" s="56"/>
      <c r="G7" s="56"/>
      <c r="H7" s="56"/>
      <c r="I7" s="56"/>
    </row>
    <row r="8" spans="3:9" ht="12.75">
      <c r="C8" s="56"/>
      <c r="D8" s="56"/>
      <c r="E8" s="56"/>
      <c r="F8" s="56"/>
      <c r="G8" s="56"/>
      <c r="H8" s="56"/>
      <c r="I8" s="56"/>
    </row>
    <row r="9" ht="12.75">
      <c r="C9" s="6"/>
    </row>
    <row r="10" spans="3:8" ht="12.75">
      <c r="C10" s="7" t="s">
        <v>0</v>
      </c>
      <c r="D10" s="7"/>
      <c r="E10" s="7"/>
      <c r="F10" s="7"/>
      <c r="G10" s="7"/>
      <c r="H10" s="7"/>
    </row>
    <row r="12" ht="14.25">
      <c r="C12" s="6" t="s">
        <v>1</v>
      </c>
    </row>
    <row r="13" ht="12.75">
      <c r="C13" s="6"/>
    </row>
    <row r="14" ht="12.75">
      <c r="C14" s="1" t="s">
        <v>2</v>
      </c>
    </row>
    <row r="15" ht="14.25">
      <c r="C15" s="6" t="s">
        <v>3</v>
      </c>
    </row>
    <row r="16" ht="14.25">
      <c r="C16" s="6" t="s">
        <v>36</v>
      </c>
    </row>
    <row r="17" spans="3:8" ht="14.25">
      <c r="C17" s="6" t="s">
        <v>38</v>
      </c>
      <c r="D17" s="7"/>
      <c r="E17" s="7"/>
      <c r="F17" s="7"/>
      <c r="G17" s="7"/>
      <c r="H17" s="7"/>
    </row>
    <row r="18" ht="12.75">
      <c r="C18" s="1" t="s">
        <v>39</v>
      </c>
    </row>
    <row r="19" ht="13.5" thickBot="1"/>
    <row r="20" spans="3:9" ht="13.5" thickBot="1">
      <c r="C20" s="8" t="s">
        <v>4</v>
      </c>
      <c r="D20" s="9" t="s">
        <v>42</v>
      </c>
      <c r="E20" s="9"/>
      <c r="F20" s="9"/>
      <c r="G20" s="9"/>
      <c r="H20" s="9"/>
      <c r="I20" s="10"/>
    </row>
    <row r="21" spans="3:9" ht="12.75">
      <c r="C21" s="7" t="s">
        <v>37</v>
      </c>
      <c r="D21" s="6"/>
      <c r="E21" s="6"/>
      <c r="F21" s="6"/>
      <c r="G21" s="6"/>
      <c r="I21" s="6"/>
    </row>
    <row r="22" spans="3:6" ht="12.75">
      <c r="C22" s="7"/>
      <c r="D22" s="11"/>
      <c r="E22" s="7"/>
      <c r="F22" s="7"/>
    </row>
    <row r="24" ht="13.5" thickBot="1"/>
    <row r="25" spans="3:12" ht="12.75">
      <c r="C25" s="12" t="s">
        <v>5</v>
      </c>
      <c r="D25" s="13"/>
      <c r="E25" s="13"/>
      <c r="F25" s="13"/>
      <c r="G25" s="13"/>
      <c r="H25" s="13"/>
      <c r="I25" s="13"/>
      <c r="J25" s="13"/>
      <c r="K25" s="13"/>
      <c r="L25" s="14"/>
    </row>
    <row r="26" spans="3:12" ht="15.75">
      <c r="C26" s="15" t="s">
        <v>40</v>
      </c>
      <c r="D26" s="16"/>
      <c r="E26" s="16"/>
      <c r="F26" s="16"/>
      <c r="G26" s="16"/>
      <c r="H26" s="16"/>
      <c r="I26" s="16"/>
      <c r="J26" s="16"/>
      <c r="K26" s="16"/>
      <c r="L26" s="17"/>
    </row>
    <row r="27" spans="2:12" ht="14.25">
      <c r="B27" s="1" t="s">
        <v>6</v>
      </c>
      <c r="C27" s="15" t="s">
        <v>41</v>
      </c>
      <c r="D27" s="16"/>
      <c r="E27" s="16"/>
      <c r="F27" s="16"/>
      <c r="G27" s="16"/>
      <c r="H27" s="16"/>
      <c r="I27" s="16"/>
      <c r="J27" s="16"/>
      <c r="K27" s="16"/>
      <c r="L27" s="17"/>
    </row>
    <row r="28" spans="3:12" ht="12.75">
      <c r="C28" s="18" t="s">
        <v>7</v>
      </c>
      <c r="D28" s="19"/>
      <c r="E28" s="19"/>
      <c r="F28" s="19"/>
      <c r="G28" s="19"/>
      <c r="H28" s="16"/>
      <c r="I28" s="16"/>
      <c r="J28" s="16"/>
      <c r="K28" s="16"/>
      <c r="L28" s="17"/>
    </row>
    <row r="29" spans="3:12" ht="13.5" thickBot="1">
      <c r="C29" s="20"/>
      <c r="D29" s="21"/>
      <c r="E29" s="21"/>
      <c r="F29" s="21"/>
      <c r="G29" s="21"/>
      <c r="H29" s="21"/>
      <c r="I29" s="21"/>
      <c r="J29" s="21"/>
      <c r="K29" s="21"/>
      <c r="L29" s="22"/>
    </row>
    <row r="31" ht="12.75">
      <c r="C31" s="23" t="s">
        <v>8</v>
      </c>
    </row>
    <row r="32" ht="12.75">
      <c r="C32" s="23" t="s">
        <v>9</v>
      </c>
    </row>
    <row r="33" ht="18">
      <c r="C33" s="24"/>
    </row>
    <row r="34" spans="1:3" ht="15.75">
      <c r="A34" s="25" t="s">
        <v>10</v>
      </c>
      <c r="C34" s="26"/>
    </row>
    <row r="35" ht="12.75">
      <c r="A35" s="25" t="s">
        <v>11</v>
      </c>
    </row>
    <row r="36" ht="12.75">
      <c r="A36" s="27" t="s">
        <v>12</v>
      </c>
    </row>
    <row r="38" ht="12.75"/>
    <row r="39" ht="12.75"/>
    <row r="40" ht="12.75"/>
    <row r="41" ht="12.75"/>
    <row r="42" ht="12.75"/>
    <row r="43" ht="12.75"/>
  </sheetData>
  <sheetProtection/>
  <mergeCells count="1">
    <mergeCell ref="C7:I8"/>
  </mergeCells>
  <hyperlinks>
    <hyperlink ref="A36" r:id="rId1" display="http://www.quantonline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X33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6.57421875" style="0" customWidth="1"/>
    <col min="2" max="2" width="27.7109375" style="0" bestFit="1" customWidth="1"/>
    <col min="3" max="3" width="17.28125" style="0" customWidth="1"/>
    <col min="6" max="6" width="11.28125" style="0" customWidth="1"/>
    <col min="7" max="7" width="10.57421875" style="0" customWidth="1"/>
    <col min="8" max="8" width="26.421875" style="0" customWidth="1"/>
    <col min="9" max="9" width="15.57421875" style="0" customWidth="1"/>
    <col min="12" max="12" width="19.00390625" style="0" customWidth="1"/>
    <col min="28" max="28" width="17.28125" style="0" bestFit="1" customWidth="1"/>
    <col min="31" max="31" width="13.140625" style="0" bestFit="1" customWidth="1"/>
  </cols>
  <sheetData>
    <row r="1" spans="1:5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8" t="s">
        <v>13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9.5" thickBot="1" thickTop="1">
      <c r="A2" s="1"/>
      <c r="B2" s="1"/>
      <c r="C2" s="57" t="s">
        <v>45</v>
      </c>
      <c r="D2" s="58"/>
      <c r="E2" s="58"/>
      <c r="F2" s="58"/>
      <c r="G2" s="58"/>
      <c r="H2" s="5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8">
        <v>39083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3.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8">
        <v>39162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2.75">
      <c r="A4" s="1"/>
      <c r="B4" s="1"/>
      <c r="C4" s="64" t="s">
        <v>47</v>
      </c>
      <c r="D4" s="60"/>
      <c r="E4" s="60"/>
      <c r="F4" s="60"/>
      <c r="G4" s="60"/>
      <c r="H4" s="6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8">
        <v>39178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2.75">
      <c r="A5" s="1"/>
      <c r="B5" s="1"/>
      <c r="C5" s="60"/>
      <c r="D5" s="60"/>
      <c r="E5" s="60"/>
      <c r="F5" s="60"/>
      <c r="G5" s="60"/>
      <c r="H5" s="6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8">
        <v>39199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8">
        <v>39203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8">
        <v>39249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.5" thickBot="1">
      <c r="A8" s="1"/>
      <c r="B8" s="29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8">
        <v>39303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2.75">
      <c r="A9" s="1"/>
      <c r="B9" s="30" t="s">
        <v>15</v>
      </c>
      <c r="C9" s="31"/>
      <c r="D9" s="32"/>
      <c r="E9" s="32"/>
      <c r="F9" s="33"/>
      <c r="G9" s="1"/>
      <c r="H9" s="30" t="s">
        <v>16</v>
      </c>
      <c r="I9" s="32"/>
      <c r="J9" s="32"/>
      <c r="K9" s="32"/>
      <c r="L9" s="3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8">
        <v>39349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3.5" thickBot="1">
      <c r="A10" s="1"/>
      <c r="B10" s="34" t="s">
        <v>17</v>
      </c>
      <c r="C10" s="35" t="s">
        <v>18</v>
      </c>
      <c r="D10" s="35" t="s">
        <v>5</v>
      </c>
      <c r="E10" s="36"/>
      <c r="F10" s="37"/>
      <c r="G10" s="1"/>
      <c r="H10" s="34" t="s">
        <v>17</v>
      </c>
      <c r="I10" s="35" t="s">
        <v>18</v>
      </c>
      <c r="J10" s="35" t="s">
        <v>5</v>
      </c>
      <c r="K10" s="36"/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8">
        <v>39432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4.25">
      <c r="A11" s="65"/>
      <c r="B11" s="66" t="s">
        <v>19</v>
      </c>
      <c r="C11" s="38">
        <v>960</v>
      </c>
      <c r="D11" s="67" t="s">
        <v>20</v>
      </c>
      <c r="E11" s="68"/>
      <c r="F11" s="69"/>
      <c r="G11" s="65"/>
      <c r="H11" s="70" t="s">
        <v>48</v>
      </c>
      <c r="I11" s="40">
        <v>40031</v>
      </c>
      <c r="J11" s="61" t="s">
        <v>49</v>
      </c>
      <c r="K11" s="41"/>
      <c r="L11" s="4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8">
        <v>39433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.75">
      <c r="A12" s="65"/>
      <c r="B12" s="71"/>
      <c r="C12" s="43"/>
      <c r="D12" s="72"/>
      <c r="E12" s="72"/>
      <c r="F12" s="73"/>
      <c r="G12" s="65"/>
      <c r="H12" s="71"/>
      <c r="I12" s="40"/>
      <c r="J12" s="41"/>
      <c r="K12" s="41"/>
      <c r="L12" s="4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8">
        <v>39441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4.25">
      <c r="A13" s="65"/>
      <c r="B13" s="71" t="s">
        <v>21</v>
      </c>
      <c r="C13" s="43">
        <v>1100</v>
      </c>
      <c r="D13" s="74" t="s">
        <v>22</v>
      </c>
      <c r="E13" s="72"/>
      <c r="F13" s="73"/>
      <c r="G13" s="65"/>
      <c r="H13" s="71" t="s">
        <v>23</v>
      </c>
      <c r="I13" s="54">
        <v>40144</v>
      </c>
      <c r="J13" s="61" t="s">
        <v>50</v>
      </c>
      <c r="K13" s="41"/>
      <c r="L13" s="4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8">
        <v>39442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2.75">
      <c r="A14" s="65"/>
      <c r="B14" s="71"/>
      <c r="C14" s="43"/>
      <c r="D14" s="72"/>
      <c r="E14" s="72"/>
      <c r="F14" s="73"/>
      <c r="G14" s="65"/>
      <c r="H14" s="71"/>
      <c r="I14" s="40"/>
      <c r="J14" s="41"/>
      <c r="K14" s="41"/>
      <c r="L14" s="4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8">
        <v>39448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65"/>
      <c r="B15" s="70" t="s">
        <v>24</v>
      </c>
      <c r="C15" s="43">
        <v>900</v>
      </c>
      <c r="D15" s="74" t="s">
        <v>25</v>
      </c>
      <c r="E15" s="72"/>
      <c r="F15" s="73"/>
      <c r="G15" s="65"/>
      <c r="H15" s="70" t="s">
        <v>51</v>
      </c>
      <c r="I15" s="40">
        <v>40164</v>
      </c>
      <c r="J15" s="61" t="s">
        <v>52</v>
      </c>
      <c r="K15" s="41"/>
      <c r="L15" s="4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8">
        <v>39528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>
      <c r="A16" s="65"/>
      <c r="B16" s="71"/>
      <c r="C16" s="43"/>
      <c r="D16" s="72"/>
      <c r="E16" s="72"/>
      <c r="F16" s="73"/>
      <c r="G16" s="65"/>
      <c r="H16" s="71"/>
      <c r="I16" s="40"/>
      <c r="J16" s="41"/>
      <c r="K16" s="41"/>
      <c r="L16" s="4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8">
        <v>39531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39" t="s">
        <v>26</v>
      </c>
      <c r="C17" s="44">
        <f>(I17/I21)*C11+(I19/I21)*C13</f>
        <v>979.7826086956521</v>
      </c>
      <c r="D17" s="41" t="s">
        <v>27</v>
      </c>
      <c r="E17" s="41"/>
      <c r="F17" s="42"/>
      <c r="G17" s="1"/>
      <c r="H17" s="39" t="s">
        <v>28</v>
      </c>
      <c r="I17" s="45">
        <f>NETWORKDAYS(I11,I13,$AB$2:$AB$72)-1</f>
        <v>79</v>
      </c>
      <c r="J17" s="41" t="s">
        <v>29</v>
      </c>
      <c r="K17" s="41"/>
      <c r="L17" s="4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8">
        <v>39534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2.75">
      <c r="A18" s="1"/>
      <c r="B18" s="39"/>
      <c r="C18" s="44"/>
      <c r="D18" s="41"/>
      <c r="E18" s="41"/>
      <c r="F18" s="42"/>
      <c r="G18" s="1"/>
      <c r="H18" s="39"/>
      <c r="I18" s="16"/>
      <c r="J18" s="41"/>
      <c r="K18" s="41"/>
      <c r="L18" s="4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8">
        <v>39565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2.75">
      <c r="A19" s="1"/>
      <c r="B19" s="39" t="s">
        <v>30</v>
      </c>
      <c r="C19" s="44">
        <f>C17-C15</f>
        <v>79.78260869565213</v>
      </c>
      <c r="D19" s="41" t="s">
        <v>31</v>
      </c>
      <c r="E19" s="41"/>
      <c r="F19" s="42"/>
      <c r="G19" s="1"/>
      <c r="H19" s="39" t="s">
        <v>32</v>
      </c>
      <c r="I19" s="16">
        <f>NETWORKDAYS(I13,I15,$AB$2:$AB$72)-1</f>
        <v>13</v>
      </c>
      <c r="J19" s="41" t="s">
        <v>33</v>
      </c>
      <c r="K19" s="41"/>
      <c r="L19" s="4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8">
        <v>39566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.75">
      <c r="A20" s="1"/>
      <c r="B20" s="39"/>
      <c r="C20" s="46"/>
      <c r="D20" s="41"/>
      <c r="E20" s="41"/>
      <c r="F20" s="42"/>
      <c r="G20" s="1"/>
      <c r="H20" s="39"/>
      <c r="I20" s="16"/>
      <c r="J20" s="41"/>
      <c r="K20" s="41"/>
      <c r="L20" s="4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8">
        <v>39569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3.5" thickBot="1">
      <c r="A21" s="1"/>
      <c r="B21" s="47" t="s">
        <v>34</v>
      </c>
      <c r="C21" s="48">
        <v>100000</v>
      </c>
      <c r="D21" s="49" t="s">
        <v>35</v>
      </c>
      <c r="E21" s="49"/>
      <c r="F21" s="50"/>
      <c r="G21" s="1"/>
      <c r="H21" s="63" t="s">
        <v>53</v>
      </c>
      <c r="I21" s="51">
        <f>I17+I19</f>
        <v>92</v>
      </c>
      <c r="J21" s="62" t="s">
        <v>54</v>
      </c>
      <c r="K21" s="49"/>
      <c r="L21" s="5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8">
        <v>39615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3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8">
        <v>39669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.5" thickBot="1" thickTop="1">
      <c r="A23" s="1"/>
      <c r="B23" s="52" t="s">
        <v>46</v>
      </c>
      <c r="C23" s="53">
        <f>C21/(2*(((I19)/I21)*SQRT(C13)))</f>
        <v>10668.862961982406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8">
        <v>39715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3.5" thickTop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28">
        <v>39798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8">
        <v>39807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8">
        <v>39808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2.75">
      <c r="A27" s="25" t="s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8">
        <v>39814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.75">
      <c r="A28" s="25" t="s">
        <v>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8">
        <v>39913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>
      <c r="A29" s="27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8">
        <v>39916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8">
        <v>39930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8">
        <v>39934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8">
        <v>39980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8">
        <v>40034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8">
        <v>40035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8">
        <v>40080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8">
        <v>40163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8">
        <v>40172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8">
        <v>40173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8">
        <v>40179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8">
        <v>40258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8">
        <v>40259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8">
        <v>40270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8">
        <v>40273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8">
        <v>40295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8">
        <v>40299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8">
        <v>40345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8">
        <v>40399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8">
        <v>40445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8">
        <v>40528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8">
        <v>40537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8">
        <v>40538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8">
        <v>40539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8">
        <v>40544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8">
        <v>40623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8">
        <v>40655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8">
        <v>40658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8">
        <v>40660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8">
        <v>40664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8">
        <v>40665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8">
        <v>40710</v>
      </c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8">
        <v>40764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8">
        <v>40810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8">
        <v>40893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8">
        <v>40902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8">
        <v>40903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8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8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8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8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8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8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8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2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</sheetData>
  <sheetProtection sheet="1" objects="1" scenarios="1"/>
  <mergeCells count="2">
    <mergeCell ref="C2:H2"/>
    <mergeCell ref="C4:H5"/>
  </mergeCells>
  <hyperlinks>
    <hyperlink ref="A29" r:id="rId1" display="http://www.quantonline.co.za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 Squared Contract Calc</dc:title>
  <dc:subject/>
  <dc:creator/>
  <cp:keywords/>
  <dc:description/>
  <cp:lastModifiedBy>Rudolf Oosthuizen</cp:lastModifiedBy>
  <dcterms:created xsi:type="dcterms:W3CDTF">1996-10-14T23:33:28Z</dcterms:created>
  <dcterms:modified xsi:type="dcterms:W3CDTF">2010-06-17T13:49:00Z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SENavigation">
    <vt:lpwstr>77;#SAVI Squared|2505c954-5c62-4b54-9ee7-7e0a2619d5e6</vt:lpwstr>
  </property>
  <property fmtid="{D5CDD505-2E9C-101B-9397-08002B2CF9AE}" pid="3" name="j50c28d78dcf4727baa6c3ad504fae7e">
    <vt:lpwstr>SAVI Squared|2505c954-5c62-4b54-9ee7-7e0a2619d5e6</vt:lpwstr>
  </property>
  <property fmtid="{D5CDD505-2E9C-101B-9397-08002B2CF9AE}" pid="4" name="TaxCatchAll">
    <vt:lpwstr>77;#SAVI Squared|2505c954-5c62-4b54-9ee7-7e0a2619d5e6</vt:lpwstr>
  </property>
</Properties>
</file>