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C7EB1C73-76B2-4712-8608-0B1435EAB40F}" xr6:coauthVersionLast="47" xr6:coauthVersionMax="47" xr10:uidLastSave="{00000000-0000-0000-0000-000000000000}"/>
  <bookViews>
    <workbookView xWindow="480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<sst xmlns="http://schemas.openxmlformats.org/spreadsheetml/2006/main" count="270" uniqueCount="102">
  <si>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</si>
  <si>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</si>
  <si>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</si>
  <si>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</si>
  <si>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</si>
  <si>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</si>
  <si>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</si>
  <si>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</si>
  <si>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</si>
  <si>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</si>
  <si>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</si>
  <si>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</si>
  <si>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</si>
  <si>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</si>
  <si>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</si>
  <si>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</si>
  <si>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</si>
  <si>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</si>
  <si>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</si>
  <si>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</si>
  <si>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</si>
  <si>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</si>
  <si>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</si>
  <si>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</si>
  <si>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</si>
  <si>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</si>
  <si>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</si>
  <si>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</si>
  <si>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</si>
  <si>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</si>
  <si>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</si>
  <si>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</si>
  <si>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</si>
  <si>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</si>
  <si>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</si>
  <si>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</si>
  <si>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</si>
  <si>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</si>
  <si>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</si>
  <si>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</si>
  <si>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</si>
  <si>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</si>
  <si>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</si>
  <si>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</si>
  <si>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</si>
  <si>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</si>
  <si>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</si>
  <si>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</si>
  <si>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</si>
  <si>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</si>
  <si>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</si>
  <si>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</si>
  <si>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</si>
  <si>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</si>
  <si>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</si>
  <si>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</si>
  <si>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</si>
  <si>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</si>
  <si>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</si>
  <si>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</si>
  <si>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</si>
  <si>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</si>
  <si>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</si>
  <si>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</si>
  <si>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</si>
  <si>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</si>
  <si>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</si>
  <si>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</si>
  <si>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</si>
  <si>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</si>
  <si>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</si>
  <si>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</si>
  <si>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</si>
  <si>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</si>
  <si>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</si>
  <si>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</si>
  <si>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</si>
  <si>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</si>
  <si>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</si>
  <si>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</si>
  <si>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</si>
  <si>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</si>
  <si>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</si>
  <si>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</si>
  <si>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</si>
  <si>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</si>
  <si>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</si>
  <si>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</si>
  <si>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</si>
  <si>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</si>
  <si>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</si>
  <si>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</si>
  <si>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</si>
  <si>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</si>
  <si>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</si>
  <si>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</si>
  <si>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</si>
  <si>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</si>
  <si>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</si>
  <si>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5 August 2022</t>
  </si>
  <si>
    <t>05.08.2022</t>
  </si>
  <si>
    <t>06.08.2021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</si>
</sst>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1534489</v>
      </c>
      <c r="C11" s="67">
        <v>1570802</v>
      </c>
      <c r="D11" s="98">
        <f>IFERROR(((B11/C11)-1)*100,IF(B11+C11&lt;&gt;0,100,0))</f>
        <v>-2.3117490301132748</v>
      </c>
      <c r="E11" s="67">
        <v>49700987</v>
      </c>
      <c r="F11" s="67">
        <v>48869230</v>
      </c>
      <c r="G11" s="98">
        <f>IFERROR(((E11/F11)-1)*100,IF(E11+F11&lt;&gt;0,100,0))</f>
        <v>1.7020055359988184</v>
      </c>
    </row>
    <row r="12" spans="1:7" s="16" customFormat="1" ht="12" x14ac:dyDescent="0.2">
      <c r="A12" s="64" t="s">
        <v>9</v>
      </c>
      <c r="B12" s="67">
        <v>1487263.6159999999</v>
      </c>
      <c r="C12" s="67">
        <v>4263162.227</v>
      </c>
      <c r="D12" s="98">
        <f>IFERROR(((B12/C12)-1)*100,IF(B12+C12&lt;&gt;0,100,0))</f>
        <v>-65.113604953133773</v>
      </c>
      <c r="E12" s="67">
        <v>49336840.818000004</v>
      </c>
      <c r="F12" s="67">
        <v>77486211.737000003</v>
      </c>
      <c r="G12" s="98">
        <f>IFERROR(((E12/F12)-1)*100,IF(E12+F12&lt;&gt;0,100,0))</f>
        <v>-36.328232195094593</v>
      </c>
    </row>
    <row r="13" spans="1:7" s="16" customFormat="1" ht="12" x14ac:dyDescent="0.2">
      <c r="A13" s="64" t="s">
        <v>10</v>
      </c>
      <c r="B13" s="67">
        <v>104483209.97947501</v>
      </c>
      <c r="C13" s="67">
        <v>118966044.29371899</v>
      </c>
      <c r="D13" s="98">
        <f>IFERROR(((B13/C13)-1)*100,IF(B13+C13&lt;&gt;0,100,0))</f>
        <v>-12.173922735874843</v>
      </c>
      <c r="E13" s="67">
        <v>3651091406.1472902</v>
      </c>
      <c r="F13" s="67">
        <v>3376689780.4014502</v>
      </c>
      <c r="G13" s="98">
        <f>IFERROR(((E13/F13)-1)*100,IF(E13+F13&lt;&gt;0,100,0))</f>
        <v>8.1263498749126093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416</v>
      </c>
      <c r="C16" s="67">
        <v>346</v>
      </c>
      <c r="D16" s="98">
        <f>IFERROR(((B16/C16)-1)*100,IF(B16+C16&lt;&gt;0,100,0))</f>
        <v>20.231213872832377</v>
      </c>
      <c r="E16" s="67">
        <v>12315</v>
      </c>
      <c r="F16" s="67">
        <v>10540</v>
      </c>
      <c r="G16" s="98">
        <f>IFERROR(((E16/F16)-1)*100,IF(E16+F16&lt;&gt;0,100,0))</f>
        <v>16.840607210626189</v>
      </c>
    </row>
    <row r="17" spans="1:7" s="16" customFormat="1" ht="12" x14ac:dyDescent="0.2">
      <c r="A17" s="64" t="s">
        <v>9</v>
      </c>
      <c r="B17" s="67">
        <v>184699.894</v>
      </c>
      <c r="C17" s="67">
        <v>122577.887</v>
      </c>
      <c r="D17" s="98">
        <f>IFERROR(((B17/C17)-1)*100,IF(B17+C17&lt;&gt;0,100,0))</f>
        <v>50.679619726190907</v>
      </c>
      <c r="E17" s="67">
        <v>5101712.8969999999</v>
      </c>
      <c r="F17" s="67">
        <v>7236081.5980000002</v>
      </c>
      <c r="G17" s="98">
        <f>IFERROR(((E17/F17)-1)*100,IF(E17+F17&lt;&gt;0,100,0))</f>
        <v>-29.496194481691916</v>
      </c>
    </row>
    <row r="18" spans="1:7" s="16" customFormat="1" ht="12" x14ac:dyDescent="0.2">
      <c r="A18" s="64" t="s">
        <v>10</v>
      </c>
      <c r="B18" s="67">
        <v>10286874.533330301</v>
      </c>
      <c r="C18" s="67">
        <v>15542497.3131047</v>
      </c>
      <c r="D18" s="98">
        <f>IFERROR(((B18/C18)-1)*100,IF(B18+C18&lt;&gt;0,100,0))</f>
        <v>-33.814532336081584</v>
      </c>
      <c r="E18" s="67">
        <v>346112055.740031</v>
      </c>
      <c r="F18" s="67">
        <v>269508161.646846</v>
      </c>
      <c r="G18" s="98">
        <f>IFERROR(((E18/F18)-1)*100,IF(E18+F18&lt;&gt;0,100,0))</f>
        <v>28.423589706928443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12980786.39115</v>
      </c>
      <c r="C24" s="66">
        <v>18162219.714779999</v>
      </c>
      <c r="D24" s="65">
        <f>B24-C24</f>
        <v>-5181433.3236299995</v>
      </c>
      <c r="E24" s="67">
        <v>587254618.91172004</v>
      </c>
      <c r="F24" s="67">
        <v>595704479.32088995</v>
      </c>
      <c r="G24" s="65">
        <f>E24-F24</f>
        <v>-8449860.4091699123</v>
      </c>
    </row>
    <row r="25" spans="1:7" s="16" customFormat="1" ht="12" x14ac:dyDescent="0.2">
      <c r="A25" s="68" t="s">
        <v>15</v>
      </c>
      <c r="B25" s="66">
        <v>17893100.27076</v>
      </c>
      <c r="C25" s="66">
        <v>23292926.11217</v>
      </c>
      <c r="D25" s="65">
        <f>B25-C25</f>
        <v>-5399825.8414099999</v>
      </c>
      <c r="E25" s="67">
        <v>635099313.98764002</v>
      </c>
      <c r="F25" s="67">
        <v>669237572.07426</v>
      </c>
      <c r="G25" s="65">
        <f>E25-F25</f>
        <v>-34138258.086619973</v>
      </c>
    </row>
    <row r="26" spans="1:7" s="28" customFormat="1" ht="12" x14ac:dyDescent="0.2">
      <c r="A26" s="69" t="s">
        <v>16</v>
      </c>
      <c r="B26" s="70">
        <f>B24-B25</f>
        <v>-4912313.8796100002</v>
      </c>
      <c r="C26" s="70">
        <f>C24-C25</f>
        <v>-5130706.3973900005</v>
      </c>
      <c r="D26" s="70"/>
      <c r="E26" s="70">
        <f>E24-E25</f>
        <v>-47844695.075919986</v>
      </c>
      <c r="F26" s="70">
        <f>F24-F25</f>
        <v>-73533092.753370047</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69519.269640390004</v>
      </c>
      <c r="C33" s="132">
        <v>68673.948866349994</v>
      </c>
      <c r="D33" s="98">
        <f t="shared" ref="D33:D42" si="0">IFERROR(((B33/C33)-1)*100,IF(B33+C33&lt;&gt;0,100,0))</f>
        <v>1.2309191301713707</v>
      </c>
      <c r="E33" s="64"/>
      <c r="F33" s="132">
        <v>69645.77</v>
      </c>
      <c r="G33" s="132">
        <v>67501.73</v>
      </c>
    </row>
    <row r="34" spans="1:7" s="16" customFormat="1" ht="12" x14ac:dyDescent="0.2">
      <c r="A34" s="64" t="s">
        <v>23</v>
      </c>
      <c r="B34" s="132">
        <v>76360.44671479</v>
      </c>
      <c r="C34" s="132">
        <v>76060.045791600001</v>
      </c>
      <c r="D34" s="98">
        <f t="shared" si="0"/>
        <v>0.39495233018012055</v>
      </c>
      <c r="E34" s="64"/>
      <c r="F34" s="132">
        <v>76615.78</v>
      </c>
      <c r="G34" s="132">
        <v>74934.91</v>
      </c>
    </row>
    <row r="35" spans="1:7" s="16" customFormat="1" ht="12" x14ac:dyDescent="0.2">
      <c r="A35" s="64" t="s">
        <v>24</v>
      </c>
      <c r="B35" s="132">
        <v>67500.274853929994</v>
      </c>
      <c r="C35" s="132">
        <v>57432.966990890003</v>
      </c>
      <c r="D35" s="98">
        <f t="shared" si="0"/>
        <v>17.528796422160919</v>
      </c>
      <c r="E35" s="64"/>
      <c r="F35" s="132">
        <v>68717.8</v>
      </c>
      <c r="G35" s="132">
        <v>67002.039999999994</v>
      </c>
    </row>
    <row r="36" spans="1:7" s="16" customFormat="1" ht="12" x14ac:dyDescent="0.2">
      <c r="A36" s="64" t="s">
        <v>25</v>
      </c>
      <c r="B36" s="132">
        <v>63114.009128810001</v>
      </c>
      <c r="C36" s="132">
        <v>62509.231714649999</v>
      </c>
      <c r="D36" s="98">
        <f t="shared" si="0"/>
        <v>0.96750095557207594</v>
      </c>
      <c r="E36" s="64"/>
      <c r="F36" s="132">
        <v>63244.89</v>
      </c>
      <c r="G36" s="132">
        <v>61061.06</v>
      </c>
    </row>
    <row r="37" spans="1:7" s="16" customFormat="1" ht="12" x14ac:dyDescent="0.2">
      <c r="A37" s="64" t="s">
        <v>79</v>
      </c>
      <c r="B37" s="132">
        <v>64041.670761009998</v>
      </c>
      <c r="C37" s="132">
        <v>69329.063040980007</v>
      </c>
      <c r="D37" s="98">
        <f t="shared" si="0"/>
        <v>-7.6265162805455251</v>
      </c>
      <c r="E37" s="64"/>
      <c r="F37" s="132">
        <v>65055.55</v>
      </c>
      <c r="G37" s="132">
        <v>61480.71</v>
      </c>
    </row>
    <row r="38" spans="1:7" s="16" customFormat="1" ht="12" x14ac:dyDescent="0.2">
      <c r="A38" s="64" t="s">
        <v>26</v>
      </c>
      <c r="B38" s="132">
        <v>84927.836127820003</v>
      </c>
      <c r="C38" s="132">
        <v>86830.291280909994</v>
      </c>
      <c r="D38" s="98">
        <f t="shared" si="0"/>
        <v>-2.1910039975971518</v>
      </c>
      <c r="E38" s="64"/>
      <c r="F38" s="132">
        <v>85727.2</v>
      </c>
      <c r="G38" s="132">
        <v>82780.62</v>
      </c>
    </row>
    <row r="39" spans="1:7" s="16" customFormat="1" ht="12" x14ac:dyDescent="0.2">
      <c r="A39" s="64" t="s">
        <v>27</v>
      </c>
      <c r="B39" s="132">
        <v>15675.099034049999</v>
      </c>
      <c r="C39" s="132">
        <v>13570.169552539999</v>
      </c>
      <c r="D39" s="98">
        <f t="shared" si="0"/>
        <v>15.511445699777649</v>
      </c>
      <c r="E39" s="64"/>
      <c r="F39" s="132">
        <v>15710.03</v>
      </c>
      <c r="G39" s="132">
        <v>14949.42</v>
      </c>
    </row>
    <row r="40" spans="1:7" s="16" customFormat="1" ht="12" x14ac:dyDescent="0.2">
      <c r="A40" s="64" t="s">
        <v>28</v>
      </c>
      <c r="B40" s="132">
        <v>86690.469661309995</v>
      </c>
      <c r="C40" s="132">
        <v>84387.353207070002</v>
      </c>
      <c r="D40" s="98">
        <f t="shared" si="0"/>
        <v>2.7292199206539802</v>
      </c>
      <c r="E40" s="64"/>
      <c r="F40" s="132">
        <v>86953.22</v>
      </c>
      <c r="G40" s="132">
        <v>83876.160000000003</v>
      </c>
    </row>
    <row r="41" spans="1:7" s="16" customFormat="1" ht="12" x14ac:dyDescent="0.2">
      <c r="A41" s="64" t="s">
        <v>29</v>
      </c>
      <c r="B41" s="72"/>
      <c r="C41" s="72"/>
      <c r="D41" s="98">
        <f t="shared" si="0"/>
        <v>0</v>
      </c>
      <c r="E41" s="64"/>
      <c r="F41" s="72"/>
      <c r="G41" s="72"/>
    </row>
    <row r="42" spans="1:7" s="16" customFormat="1" ht="12" x14ac:dyDescent="0.2">
      <c r="A42" s="64" t="s">
        <v>78</v>
      </c>
      <c r="B42" s="132">
        <v>1258.8460351700001</v>
      </c>
      <c r="C42" s="132">
        <v>1108.38321636</v>
      </c>
      <c r="D42" s="98">
        <f t="shared" si="0"/>
        <v>13.574981702098432</v>
      </c>
      <c r="E42" s="64"/>
      <c r="F42" s="132">
        <v>1293.2</v>
      </c>
      <c r="G42" s="132">
        <v>1245.1300000000001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20044.637260383199</v>
      </c>
      <c r="D48" s="72"/>
      <c r="E48" s="133">
        <v>18769.739704339201</v>
      </c>
      <c r="F48" s="72"/>
      <c r="G48" s="98">
        <f>IFERROR(((C48/E48)-1)*100,IF(C48+E48&lt;&gt;0,100,0))</f>
        <v>6.7923028029486465</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2417</v>
      </c>
      <c r="D54" s="75"/>
      <c r="E54" s="134">
        <v>1171957</v>
      </c>
      <c r="F54" s="134">
        <v>133893204.845</v>
      </c>
      <c r="G54" s="134">
        <v>9807612.2640000004</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7803</v>
      </c>
      <c r="C68" s="66">
        <v>6391</v>
      </c>
      <c r="D68" s="98">
        <f>IFERROR(((B68/C68)-1)*100,IF(B68+C68&lt;&gt;0,100,0))</f>
        <v>22.09356908152089</v>
      </c>
      <c r="E68" s="66">
        <v>206818</v>
      </c>
      <c r="F68" s="66">
        <v>203017</v>
      </c>
      <c r="G68" s="98">
        <f>IFERROR(((E68/F68)-1)*100,IF(E68+F68&lt;&gt;0,100,0))</f>
        <v>1.8722570031081132</v>
      </c>
    </row>
    <row r="69" spans="1:7" s="16" customFormat="1" ht="12" x14ac:dyDescent="0.2">
      <c r="A69" s="79" t="s">
        <v>54</v>
      </c>
      <c r="B69" s="67">
        <v>302681992.27600002</v>
      </c>
      <c r="C69" s="66">
        <v>178173302.516</v>
      </c>
      <c r="D69" s="98">
        <f>IFERROR(((B69/C69)-1)*100,IF(B69+C69&lt;&gt;0,100,0))</f>
        <v>69.880665622628356</v>
      </c>
      <c r="E69" s="66">
        <v>6236153544.1049995</v>
      </c>
      <c r="F69" s="66">
        <v>6359189061.8109999</v>
      </c>
      <c r="G69" s="98">
        <f>IFERROR(((E69/F69)-1)*100,IF(E69+F69&lt;&gt;0,100,0))</f>
        <v>-1.9347674131104053</v>
      </c>
    </row>
    <row r="70" spans="1:7" s="62" customFormat="1" ht="12" x14ac:dyDescent="0.2">
      <c r="A70" s="79" t="s">
        <v>55</v>
      </c>
      <c r="B70" s="67">
        <v>272486477.98493999</v>
      </c>
      <c r="C70" s="66">
        <v>175232084.35688001</v>
      </c>
      <c r="D70" s="98">
        <f>IFERROR(((B70/C70)-1)*100,IF(B70+C70&lt;&gt;0,100,0))</f>
        <v>55.500334875884015</v>
      </c>
      <c r="E70" s="66">
        <v>5980658088.9852104</v>
      </c>
      <c r="F70" s="66">
        <v>6247997403.7322502</v>
      </c>
      <c r="G70" s="98">
        <f>IFERROR(((E70/F70)-1)*100,IF(E70+F70&lt;&gt;0,100,0))</f>
        <v>-4.2788000293877193</v>
      </c>
    </row>
    <row r="71" spans="1:7" s="16" customFormat="1" ht="12" x14ac:dyDescent="0.2">
      <c r="A71" s="79" t="s">
        <v>94</v>
      </c>
      <c r="B71" s="98">
        <f>IFERROR(B69/B68/1000,)</f>
        <v>38.790464215814431</v>
      </c>
      <c r="C71" s="98">
        <f>IFERROR(C69/C68/1000,)</f>
        <v>27.878783056798625</v>
      </c>
      <c r="D71" s="98">
        <f>IFERROR(((B71/C71)-1)*100,IF(B71+C71&lt;&gt;0,100,0))</f>
        <v>39.139732666181935</v>
      </c>
      <c r="E71" s="98">
        <f>IFERROR(E69/E68/1000,)</f>
        <v>30.152856831151055</v>
      </c>
      <c r="F71" s="98">
        <f>IFERROR(F69/F68/1000,)</f>
        <v>31.323431347182748</v>
      </c>
      <c r="G71" s="98">
        <f>IFERROR(((E71/F71)-1)*100,IF(E71+F71&lt;&gt;0,100,0))</f>
        <v>-3.7370571028993438</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3149</v>
      </c>
      <c r="C74" s="66">
        <v>2998</v>
      </c>
      <c r="D74" s="98">
        <f>IFERROR(((B74/C74)-1)*100,IF(B74+C74&lt;&gt;0,100,0))</f>
        <v>5.0366911274182691</v>
      </c>
      <c r="E74" s="66">
        <v>85501</v>
      </c>
      <c r="F74" s="66">
        <v>89713</v>
      </c>
      <c r="G74" s="98">
        <f>IFERROR(((E74/F74)-1)*100,IF(E74+F74&lt;&gt;0,100,0))</f>
        <v>-4.6949717432256177</v>
      </c>
    </row>
    <row r="75" spans="1:7" s="16" customFormat="1" ht="12" x14ac:dyDescent="0.2">
      <c r="A75" s="79" t="s">
        <v>54</v>
      </c>
      <c r="B75" s="67">
        <v>630657460.45599997</v>
      </c>
      <c r="C75" s="66">
        <v>582055702.796</v>
      </c>
      <c r="D75" s="98">
        <f>IFERROR(((B75/C75)-1)*100,IF(B75+C75&lt;&gt;0,100,0))</f>
        <v>8.3500182931862899</v>
      </c>
      <c r="E75" s="66">
        <v>16384734436.966999</v>
      </c>
      <c r="F75" s="66">
        <v>13991603822.775</v>
      </c>
      <c r="G75" s="98">
        <f>IFERROR(((E75/F75)-1)*100,IF(E75+F75&lt;&gt;0,100,0))</f>
        <v>17.10404785973536</v>
      </c>
    </row>
    <row r="76" spans="1:7" s="16" customFormat="1" ht="12" x14ac:dyDescent="0.2">
      <c r="A76" s="79" t="s">
        <v>55</v>
      </c>
      <c r="B76" s="67">
        <v>579482203.9447</v>
      </c>
      <c r="C76" s="66">
        <v>556008701.70992005</v>
      </c>
      <c r="D76" s="98">
        <f>IFERROR(((B76/C76)-1)*100,IF(B76+C76&lt;&gt;0,100,0))</f>
        <v>4.2217868466070341</v>
      </c>
      <c r="E76" s="66">
        <v>15407080083.447001</v>
      </c>
      <c r="F76" s="66">
        <v>13514621080.5128</v>
      </c>
      <c r="G76" s="98">
        <f>IFERROR(((E76/F76)-1)*100,IF(E76+F76&lt;&gt;0,100,0))</f>
        <v>14.003048932411444</v>
      </c>
    </row>
    <row r="77" spans="1:7" s="16" customFormat="1" ht="12" x14ac:dyDescent="0.2">
      <c r="A77" s="79" t="s">
        <v>94</v>
      </c>
      <c r="B77" s="98">
        <f>IFERROR(B75/B74/1000,)</f>
        <v>200.27229611178149</v>
      </c>
      <c r="C77" s="98">
        <f>IFERROR(C75/C74/1000,)</f>
        <v>194.14799959839891</v>
      </c>
      <c r="D77" s="98">
        <f>IFERROR(((B77/C77)-1)*100,IF(B77+C77&lt;&gt;0,100,0))</f>
        <v>3.1544473937670681</v>
      </c>
      <c r="E77" s="98">
        <f>IFERROR(E75/E74/1000,)</f>
        <v>191.63207958932642</v>
      </c>
      <c r="F77" s="98">
        <f>IFERROR(F75/F74/1000,)</f>
        <v>155.95960254115903</v>
      </c>
      <c r="G77" s="98">
        <f>IFERROR(((E77/F77)-1)*100,IF(E77+F77&lt;&gt;0,100,0))</f>
        <v>22.87289558765908</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253</v>
      </c>
      <c r="C80" s="66">
        <v>123</v>
      </c>
      <c r="D80" s="98">
        <f>IFERROR(((B80/C80)-1)*100,IF(B80+C80&lt;&gt;0,100,0))</f>
        <v>105.69105691056913</v>
      </c>
      <c r="E80" s="66">
        <v>6191</v>
      </c>
      <c r="F80" s="66">
        <v>5044</v>
      </c>
      <c r="G80" s="98">
        <f>IFERROR(((E80/F80)-1)*100,IF(E80+F80&lt;&gt;0,100,0))</f>
        <v>22.739888977002387</v>
      </c>
    </row>
    <row r="81" spans="1:7" s="16" customFormat="1" ht="12" x14ac:dyDescent="0.2">
      <c r="A81" s="79" t="s">
        <v>54</v>
      </c>
      <c r="B81" s="67">
        <v>19362505.182</v>
      </c>
      <c r="C81" s="66">
        <v>9877193.9629999995</v>
      </c>
      <c r="D81" s="98">
        <f>IFERROR(((B81/C81)-1)*100,IF(B81+C81&lt;&gt;0,100,0))</f>
        <v>96.032448634014941</v>
      </c>
      <c r="E81" s="66">
        <v>713937449.63600004</v>
      </c>
      <c r="F81" s="66">
        <v>428353514.23100001</v>
      </c>
      <c r="G81" s="98">
        <f>IFERROR(((E81/F81)-1)*100,IF(E81+F81&lt;&gt;0,100,0))</f>
        <v>66.670151152534245</v>
      </c>
    </row>
    <row r="82" spans="1:7" s="16" customFormat="1" ht="12" x14ac:dyDescent="0.2">
      <c r="A82" s="79" t="s">
        <v>55</v>
      </c>
      <c r="B82" s="67">
        <v>2856480.5067398702</v>
      </c>
      <c r="C82" s="66">
        <v>4496252.8030000003</v>
      </c>
      <c r="D82" s="98">
        <f>IFERROR(((B82/C82)-1)*100,IF(B82+C82&lt;&gt;0,100,0))</f>
        <v>-36.469753105653609</v>
      </c>
      <c r="E82" s="66">
        <v>289837996.10098398</v>
      </c>
      <c r="F82" s="66">
        <v>129184452.676367</v>
      </c>
      <c r="G82" s="98">
        <f>IFERROR(((E82/F82)-1)*100,IF(E82+F82&lt;&gt;0,100,0))</f>
        <v>124.35981273000891</v>
      </c>
    </row>
    <row r="83" spans="1:7" s="32" customFormat="1" x14ac:dyDescent="0.2">
      <c r="A83" s="79" t="s">
        <v>94</v>
      </c>
      <c r="B83" s="98">
        <f>IFERROR(B81/B80/1000,)</f>
        <v>76.531641035573116</v>
      </c>
      <c r="C83" s="98">
        <f>IFERROR(C81/C80/1000,)</f>
        <v>80.302389943089423</v>
      </c>
      <c r="D83" s="98">
        <f>IFERROR(((B83/C83)-1)*100,IF(B83+C83&lt;&gt;0,100,0))</f>
        <v>-4.6956870277318652</v>
      </c>
      <c r="E83" s="98">
        <f>IFERROR(E81/E80/1000,)</f>
        <v>115.31859952124051</v>
      </c>
      <c r="F83" s="98">
        <f>IFERROR(F81/F80/1000,)</f>
        <v>84.92337712747819</v>
      </c>
      <c r="G83" s="98">
        <f>IFERROR(((E83/F83)-1)*100,IF(E83+F83&lt;&gt;0,100,0))</f>
        <v>35.791349121851532</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11205</v>
      </c>
      <c r="C86" s="64">
        <f>C68+C74+C80</f>
        <v>9512</v>
      </c>
      <c r="D86" s="98">
        <f>IFERROR(((B86/C86)-1)*100,IF(B86+C86&lt;&gt;0,100,0))</f>
        <v>17.798570227081576</v>
      </c>
      <c r="E86" s="64">
        <f>E68+E74+E80</f>
        <v>298510</v>
      </c>
      <c r="F86" s="64">
        <f>F68+F74+F80</f>
        <v>297774</v>
      </c>
      <c r="G86" s="98">
        <f>IFERROR(((E86/F86)-1)*100,IF(E86+F86&lt;&gt;0,100,0))</f>
        <v>0.24716731480922682</v>
      </c>
    </row>
    <row r="87" spans="1:7" s="62" customFormat="1" ht="12" x14ac:dyDescent="0.2">
      <c r="A87" s="79" t="s">
        <v>54</v>
      </c>
      <c r="B87" s="64">
        <f t="shared" ref="B87:C87" si="1">B69+B75+B81</f>
        <v>952701957.91400003</v>
      </c>
      <c r="C87" s="64">
        <f t="shared" si="1"/>
        <v>770106199.2750001</v>
      </c>
      <c r="D87" s="98">
        <f>IFERROR(((B87/C87)-1)*100,IF(B87+C87&lt;&gt;0,100,0))</f>
        <v>23.710464713944756</v>
      </c>
      <c r="E87" s="64">
        <f t="shared" ref="E87:F87" si="2">E69+E75+E81</f>
        <v>23334825430.708</v>
      </c>
      <c r="F87" s="64">
        <f t="shared" si="2"/>
        <v>20779146398.816998</v>
      </c>
      <c r="G87" s="98">
        <f>IFERROR(((E87/F87)-1)*100,IF(E87+F87&lt;&gt;0,100,0))</f>
        <v>12.299249366838772</v>
      </c>
    </row>
    <row r="88" spans="1:7" s="62" customFormat="1" ht="12" x14ac:dyDescent="0.2">
      <c r="A88" s="79" t="s">
        <v>55</v>
      </c>
      <c r="B88" s="64">
        <f t="shared" ref="B88:C88" si="3">B70+B76+B82</f>
        <v>854825162.43637991</v>
      </c>
      <c r="C88" s="64">
        <f t="shared" si="3"/>
        <v>735737038.86980009</v>
      </c>
      <c r="D88" s="98">
        <f>IFERROR(((B88/C88)-1)*100,IF(B88+C88&lt;&gt;0,100,0))</f>
        <v>16.186234656544762</v>
      </c>
      <c r="E88" s="64">
        <f t="shared" ref="E88:F88" si="4">E70+E76+E82</f>
        <v>21677576168.533195</v>
      </c>
      <c r="F88" s="64">
        <f t="shared" si="4"/>
        <v>19891802936.921417</v>
      </c>
      <c r="G88" s="98">
        <f>IFERROR(((E88/F88)-1)*100,IF(E88+F88&lt;&gt;0,100,0))</f>
        <v>8.9774327509407605</v>
      </c>
    </row>
    <row r="89" spans="1:7" s="63" customFormat="1" x14ac:dyDescent="0.2">
      <c r="A89" s="79" t="s">
        <v>95</v>
      </c>
      <c r="B89" s="98">
        <f>IFERROR((B75/B87)*100,IF(B75+B87&lt;&gt;0,100,0))</f>
        <v>66.196721358363064</v>
      </c>
      <c r="C89" s="98">
        <f>IFERROR((C75/C87)*100,IF(C75+C87&lt;&gt;0,100,0))</f>
        <v>75.581225465262307</v>
      </c>
      <c r="D89" s="98">
        <f>IFERROR(((B89/C89)-1)*100,IF(B89+C89&lt;&gt;0,100,0))</f>
        <v>-12.416448726691298</v>
      </c>
      <c r="E89" s="98">
        <f>IFERROR((E75/E87)*100,IF(E75+E87&lt;&gt;0,100,0))</f>
        <v>70.215800352228612</v>
      </c>
      <c r="F89" s="98">
        <f>IFERROR((F75/F87)*100,IF(F75+F87&lt;&gt;0,100,0))</f>
        <v>67.334834425978016</v>
      </c>
      <c r="G89" s="98">
        <f>IFERROR(((E89/F89)-1)*100,IF(E89+F89&lt;&gt;0,100,0))</f>
        <v>4.2785668826700318</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92715714.149000004</v>
      </c>
      <c r="C97" s="135">
        <v>56022730.810999997</v>
      </c>
      <c r="D97" s="65">
        <f>B97-C97</f>
        <v>36692983.338000007</v>
      </c>
      <c r="E97" s="135">
        <v>2084142836.9579999</v>
      </c>
      <c r="F97" s="135">
        <v>1966862087.658</v>
      </c>
      <c r="G97" s="80">
        <f>E97-F97</f>
        <v>117280749.29999995</v>
      </c>
    </row>
    <row r="98" spans="1:7" s="62" customFormat="1" ht="13.5" x14ac:dyDescent="0.2">
      <c r="A98" s="114" t="s">
        <v>88</v>
      </c>
      <c r="B98" s="66">
        <v>86554951.929000005</v>
      </c>
      <c r="C98" s="135">
        <v>44346045.509000003</v>
      </c>
      <c r="D98" s="65">
        <f>B98-C98</f>
        <v>42208906.420000002</v>
      </c>
      <c r="E98" s="135">
        <v>2063149157.1170001</v>
      </c>
      <c r="F98" s="135">
        <v>1927908493.694</v>
      </c>
      <c r="G98" s="80">
        <f>E98-F98</f>
        <v>135240663.4230001</v>
      </c>
    </row>
    <row r="99" spans="1:7" s="62" customFormat="1" ht="12" x14ac:dyDescent="0.2">
      <c r="A99" s="115" t="s">
        <v>16</v>
      </c>
      <c r="B99" s="65">
        <f>B97-B98</f>
        <v>6160762.2199999988</v>
      </c>
      <c r="C99" s="65">
        <f>C97-C98</f>
        <v>11676685.301999994</v>
      </c>
      <c r="D99" s="82"/>
      <c r="E99" s="65">
        <f>E97-E98</f>
        <v>20993679.840999842</v>
      </c>
      <c r="F99" s="82">
        <f>F97-F98</f>
        <v>38953593.963999987</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29885492.714000002</v>
      </c>
      <c r="C102" s="135">
        <v>13931403.252</v>
      </c>
      <c r="D102" s="65">
        <f>B102-C102</f>
        <v>15954089.462000001</v>
      </c>
      <c r="E102" s="135">
        <v>717771625.03600001</v>
      </c>
      <c r="F102" s="135">
        <v>733000879.85699999</v>
      </c>
      <c r="G102" s="80">
        <f>E102-F102</f>
        <v>-15229254.82099998</v>
      </c>
    </row>
    <row r="103" spans="1:7" s="16" customFormat="1" ht="13.5" x14ac:dyDescent="0.2">
      <c r="A103" s="79" t="s">
        <v>88</v>
      </c>
      <c r="B103" s="66">
        <v>27386947.611000001</v>
      </c>
      <c r="C103" s="135">
        <v>18713239.385000002</v>
      </c>
      <c r="D103" s="65">
        <f>B103-C103</f>
        <v>8673708.2259999998</v>
      </c>
      <c r="E103" s="135">
        <v>822530376.87300003</v>
      </c>
      <c r="F103" s="135">
        <v>785352179.75999999</v>
      </c>
      <c r="G103" s="80">
        <f>E103-F103</f>
        <v>37178197.113000035</v>
      </c>
    </row>
    <row r="104" spans="1:7" s="28" customFormat="1" ht="12" x14ac:dyDescent="0.2">
      <c r="A104" s="81" t="s">
        <v>16</v>
      </c>
      <c r="B104" s="65">
        <f>B102-B103</f>
        <v>2498545.1030000001</v>
      </c>
      <c r="C104" s="65">
        <f>C102-C103</f>
        <v>-4781836.1330000013</v>
      </c>
      <c r="D104" s="82"/>
      <c r="E104" s="65">
        <f>E102-E103</f>
        <v>-104758751.83700001</v>
      </c>
      <c r="F104" s="82">
        <f>F102-F103</f>
        <v>-52351299.902999997</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833.36352090686398</v>
      </c>
      <c r="C111" s="137">
        <v>797.21263598785902</v>
      </c>
      <c r="D111" s="98">
        <f>IFERROR(((B111/C111)-1)*100,IF(B111+C111&lt;&gt;0,100,0))</f>
        <v>4.5346603010386177</v>
      </c>
      <c r="E111" s="84"/>
      <c r="F111" s="136">
        <v>836.14317745021697</v>
      </c>
      <c r="G111" s="136">
        <v>821.23905291526205</v>
      </c>
    </row>
    <row r="112" spans="1:7" s="16" customFormat="1" ht="12" x14ac:dyDescent="0.2">
      <c r="A112" s="79" t="s">
        <v>50</v>
      </c>
      <c r="B112" s="136">
        <v>821.69449490338695</v>
      </c>
      <c r="C112" s="137">
        <v>787.50867864026202</v>
      </c>
      <c r="D112" s="98">
        <f>IFERROR(((B112/C112)-1)*100,IF(B112+C112&lt;&gt;0,100,0))</f>
        <v>4.3410081933511258</v>
      </c>
      <c r="E112" s="84"/>
      <c r="F112" s="136">
        <v>824.45120581197</v>
      </c>
      <c r="G112" s="136">
        <v>809.69218306574999</v>
      </c>
    </row>
    <row r="113" spans="1:7" s="16" customFormat="1" ht="12" x14ac:dyDescent="0.2">
      <c r="A113" s="79" t="s">
        <v>51</v>
      </c>
      <c r="B113" s="136">
        <v>890.82141474821003</v>
      </c>
      <c r="C113" s="137">
        <v>837.65044821098502</v>
      </c>
      <c r="D113" s="98">
        <f>IFERROR(((B113/C113)-1)*100,IF(B113+C113&lt;&gt;0,100,0))</f>
        <v>6.3476318374549923</v>
      </c>
      <c r="E113" s="84"/>
      <c r="F113" s="136">
        <v>893.58676760251899</v>
      </c>
      <c r="G113" s="136">
        <v>878.46991700394994</v>
      </c>
    </row>
    <row r="114" spans="1:7" s="28" customFormat="1" ht="12" x14ac:dyDescent="0.2">
      <c r="A114" s="81" t="s">
        <v>52</v>
      </c>
      <c r="B114" s="85"/>
      <c r="C114" s="84"/>
      <c r="D114" s="86"/>
      <c r="E114" s="84"/>
      <c r="F114" s="71"/>
      <c r="G114" s="71"/>
    </row>
    <row r="115" spans="1:7" s="16" customFormat="1" ht="12" x14ac:dyDescent="0.2">
      <c r="A115" s="79" t="s">
        <v>56</v>
      </c>
      <c r="B115" s="136">
        <v>624.72067678225199</v>
      </c>
      <c r="C115" s="137">
        <v>602.60203709331995</v>
      </c>
      <c r="D115" s="98">
        <f>IFERROR(((B115/C115)-1)*100,IF(B115+C115&lt;&gt;0,100,0))</f>
        <v>3.6705218913003268</v>
      </c>
      <c r="E115" s="84"/>
      <c r="F115" s="136">
        <v>624.78682718536299</v>
      </c>
      <c r="G115" s="136">
        <v>623.22697180282705</v>
      </c>
    </row>
    <row r="116" spans="1:7" s="16" customFormat="1" ht="12" x14ac:dyDescent="0.2">
      <c r="A116" s="79" t="s">
        <v>57</v>
      </c>
      <c r="B116" s="136">
        <v>816.52444175153903</v>
      </c>
      <c r="C116" s="137">
        <v>795.921834627777</v>
      </c>
      <c r="D116" s="98">
        <f>IFERROR(((B116/C116)-1)*100,IF(B116+C116&lt;&gt;0,100,0))</f>
        <v>2.588521413462308</v>
      </c>
      <c r="E116" s="84"/>
      <c r="F116" s="136">
        <v>817.997904129944</v>
      </c>
      <c r="G116" s="136">
        <v>811.14669501413096</v>
      </c>
    </row>
    <row r="117" spans="1:7" s="16" customFormat="1" ht="12" x14ac:dyDescent="0.2">
      <c r="A117" s="79" t="s">
        <v>59</v>
      </c>
      <c r="B117" s="136">
        <v>942.86958137315196</v>
      </c>
      <c r="C117" s="137">
        <v>908.60703399458498</v>
      </c>
      <c r="D117" s="98">
        <f>IFERROR(((B117/C117)-1)*100,IF(B117+C117&lt;&gt;0,100,0))</f>
        <v>3.7708873139508547</v>
      </c>
      <c r="E117" s="84"/>
      <c r="F117" s="136">
        <v>946.21854951718603</v>
      </c>
      <c r="G117" s="136">
        <v>920.82017957857101</v>
      </c>
    </row>
    <row r="118" spans="1:7" s="16" customFormat="1" ht="12" x14ac:dyDescent="0.2">
      <c r="A118" s="79" t="s">
        <v>58</v>
      </c>
      <c r="B118" s="136">
        <v>896.51335981594798</v>
      </c>
      <c r="C118" s="137">
        <v>845.79546063764997</v>
      </c>
      <c r="D118" s="98">
        <f>IFERROR(((B118/C118)-1)*100,IF(B118+C118&lt;&gt;0,100,0))</f>
        <v>5.9964733246571811</v>
      </c>
      <c r="E118" s="84"/>
      <c r="F118" s="136">
        <v>899.94302415823302</v>
      </c>
      <c r="G118" s="136">
        <v>878.92340058668503</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8</v>
      </c>
      <c r="F126" s="66">
        <v>11</v>
      </c>
      <c r="G126" s="98">
        <f>IFERROR(((E126/F126)-1)*100,IF(E126+F126&lt;&gt;0,100,0))</f>
        <v>-27.27272727272727</v>
      </c>
    </row>
    <row r="127" spans="1:7" s="16" customFormat="1" ht="12" x14ac:dyDescent="0.2">
      <c r="A127" s="79" t="s">
        <v>72</v>
      </c>
      <c r="B127" s="67">
        <v>1042</v>
      </c>
      <c r="C127" s="66">
        <v>314</v>
      </c>
      <c r="D127" s="98">
        <f>IFERROR(((B127/C127)-1)*100,IF(B127+C127&lt;&gt;0,100,0))</f>
        <v>231.84713375796179</v>
      </c>
      <c r="E127" s="66">
        <v>9926</v>
      </c>
      <c r="F127" s="66">
        <v>7492</v>
      </c>
      <c r="G127" s="98">
        <f>IFERROR(((E127/F127)-1)*100,IF(E127+F127&lt;&gt;0,100,0))</f>
        <v>32.487987186332077</v>
      </c>
    </row>
    <row r="128" spans="1:7" s="16" customFormat="1" ht="12" x14ac:dyDescent="0.2">
      <c r="A128" s="79" t="s">
        <v>74</v>
      </c>
      <c r="B128" s="67">
        <v>5</v>
      </c>
      <c r="C128" s="66">
        <v>17</v>
      </c>
      <c r="D128" s="98">
        <f>IFERROR(((B128/C128)-1)*100,IF(B128+C128&lt;&gt;0,100,0))</f>
        <v>-70.588235294117638</v>
      </c>
      <c r="E128" s="66">
        <v>260</v>
      </c>
      <c r="F128" s="66">
        <v>301</v>
      </c>
      <c r="G128" s="98">
        <f>IFERROR(((E128/F128)-1)*100,IF(E128+F128&lt;&gt;0,100,0))</f>
        <v>-13.621262458471762</v>
      </c>
    </row>
    <row r="129" spans="1:7" s="28" customFormat="1" ht="12" x14ac:dyDescent="0.2">
      <c r="A129" s="81" t="s">
        <v>34</v>
      </c>
      <c r="B129" s="82">
        <f>SUM(B126:B128)</f>
        <v>1047</v>
      </c>
      <c r="C129" s="82">
        <f>SUM(C126:C128)</f>
        <v>331</v>
      </c>
      <c r="D129" s="98">
        <f>IFERROR(((B129/C129)-1)*100,IF(B129+C129&lt;&gt;0,100,0))</f>
        <v>216.3141993957704</v>
      </c>
      <c r="E129" s="82">
        <f>SUM(E126:E128)</f>
        <v>10194</v>
      </c>
      <c r="F129" s="82">
        <f>SUM(F126:F128)</f>
        <v>7804</v>
      </c>
      <c r="G129" s="98">
        <f>IFERROR(((E129/F129)-1)*100,IF(E129+F129&lt;&gt;0,100,0))</f>
        <v>30.625320348539219</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54</v>
      </c>
      <c r="C132" s="66">
        <v>47</v>
      </c>
      <c r="D132" s="98">
        <f>IFERROR(((B132/C132)-1)*100,IF(B132+C132&lt;&gt;0,100,0))</f>
        <v>14.893617021276606</v>
      </c>
      <c r="E132" s="66">
        <v>703</v>
      </c>
      <c r="F132" s="66">
        <v>730</v>
      </c>
      <c r="G132" s="98">
        <f>IFERROR(((E132/F132)-1)*100,IF(E132+F132&lt;&gt;0,100,0))</f>
        <v>-3.6986301369863028</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54</v>
      </c>
      <c r="C134" s="82">
        <f>SUM(C132:C133)</f>
        <v>47</v>
      </c>
      <c r="D134" s="98">
        <f>IFERROR(((B134/C134)-1)*100,IF(B134+C134&lt;&gt;0,100,0))</f>
        <v>14.893617021276606</v>
      </c>
      <c r="E134" s="82">
        <f>SUM(E132:E133)</f>
        <v>703</v>
      </c>
      <c r="F134" s="82">
        <f>SUM(F132:F133)</f>
        <v>730</v>
      </c>
      <c r="G134" s="98">
        <f>IFERROR(((E134/F134)-1)*100,IF(E134+F134&lt;&gt;0,100,0))</f>
        <v>-3.6986301369863028</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422</v>
      </c>
      <c r="F137" s="66">
        <v>80871</v>
      </c>
      <c r="G137" s="98">
        <f>IFERROR(((E137/F137)-1)*100,IF(E137+F137&lt;&gt;0,100,0))</f>
        <v>-99.478181301084447</v>
      </c>
    </row>
    <row r="138" spans="1:7" s="16" customFormat="1" ht="12" x14ac:dyDescent="0.2">
      <c r="A138" s="79" t="s">
        <v>72</v>
      </c>
      <c r="B138" s="67">
        <v>1138278</v>
      </c>
      <c r="C138" s="66">
        <v>423826</v>
      </c>
      <c r="D138" s="98">
        <f>IFERROR(((B138/C138)-1)*100,IF(B138+C138&lt;&gt;0,100,0))</f>
        <v>168.57200832417075</v>
      </c>
      <c r="E138" s="66">
        <v>9880028</v>
      </c>
      <c r="F138" s="66">
        <v>8439011</v>
      </c>
      <c r="G138" s="98">
        <f>IFERROR(((E138/F138)-1)*100,IF(E138+F138&lt;&gt;0,100,0))</f>
        <v>17.075662065140108</v>
      </c>
    </row>
    <row r="139" spans="1:7" s="16" customFormat="1" ht="12" x14ac:dyDescent="0.2">
      <c r="A139" s="79" t="s">
        <v>74</v>
      </c>
      <c r="B139" s="67">
        <v>24</v>
      </c>
      <c r="C139" s="66">
        <v>161</v>
      </c>
      <c r="D139" s="98">
        <f>IFERROR(((B139/C139)-1)*100,IF(B139+C139&lt;&gt;0,100,0))</f>
        <v>-85.093167701863351</v>
      </c>
      <c r="E139" s="66">
        <v>11907</v>
      </c>
      <c r="F139" s="66">
        <v>13311</v>
      </c>
      <c r="G139" s="98">
        <f>IFERROR(((E139/F139)-1)*100,IF(E139+F139&lt;&gt;0,100,0))</f>
        <v>-10.547667342799194</v>
      </c>
    </row>
    <row r="140" spans="1:7" s="16" customFormat="1" ht="12" x14ac:dyDescent="0.2">
      <c r="A140" s="81" t="s">
        <v>34</v>
      </c>
      <c r="B140" s="82">
        <f>SUM(B137:B139)</f>
        <v>1138302</v>
      </c>
      <c r="C140" s="82">
        <f>SUM(C137:C139)</f>
        <v>423987</v>
      </c>
      <c r="D140" s="98">
        <f>IFERROR(((B140/C140)-1)*100,IF(B140+C140&lt;&gt;0,100,0))</f>
        <v>168.47568439598385</v>
      </c>
      <c r="E140" s="82">
        <f>SUM(E137:E139)</f>
        <v>9892357</v>
      </c>
      <c r="F140" s="82">
        <f>SUM(F137:F139)</f>
        <v>8533193</v>
      </c>
      <c r="G140" s="98">
        <f>IFERROR(((E140/F140)-1)*100,IF(E140+F140&lt;&gt;0,100,0))</f>
        <v>15.927965065362981</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24171</v>
      </c>
      <c r="C143" s="66">
        <v>10250</v>
      </c>
      <c r="D143" s="98">
        <f>IFERROR(((B143/C143)-1)*100,)</f>
        <v>135.81463414634146</v>
      </c>
      <c r="E143" s="66">
        <v>365658</v>
      </c>
      <c r="F143" s="66">
        <v>350329</v>
      </c>
      <c r="G143" s="98">
        <f>IFERROR(((E143/F143)-1)*100,)</f>
        <v>4.3756012205669492</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24171</v>
      </c>
      <c r="C145" s="82">
        <f>SUM(C143:C144)</f>
        <v>10250</v>
      </c>
      <c r="D145" s="98">
        <f>IFERROR(((B145/C145)-1)*100,)</f>
        <v>135.81463414634146</v>
      </c>
      <c r="E145" s="82">
        <f>SUM(E143:E144)</f>
        <v>365658</v>
      </c>
      <c r="F145" s="82">
        <f>SUM(F143:F144)</f>
        <v>350329</v>
      </c>
      <c r="G145" s="98">
        <f>IFERROR(((E145/F145)-1)*100,)</f>
        <v>4.3756012205669492</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9842.2469999999994</v>
      </c>
      <c r="F148" s="66">
        <v>1932016.6625000001</v>
      </c>
      <c r="G148" s="98">
        <f>IFERROR(((E148/F148)-1)*100,IF(E148+F148&lt;&gt;0,100,0))</f>
        <v>-99.490571319024539</v>
      </c>
    </row>
    <row r="149" spans="1:7" s="32" customFormat="1" x14ac:dyDescent="0.2">
      <c r="A149" s="79" t="s">
        <v>72</v>
      </c>
      <c r="B149" s="67">
        <v>98632359.466150001</v>
      </c>
      <c r="C149" s="66">
        <v>40255289.150219999</v>
      </c>
      <c r="D149" s="98">
        <f>IFERROR(((B149/C149)-1)*100,IF(B149+C149&lt;&gt;0,100,0))</f>
        <v>145.01714320839989</v>
      </c>
      <c r="E149" s="66">
        <v>881061597.02120996</v>
      </c>
      <c r="F149" s="66">
        <v>792871035.16433001</v>
      </c>
      <c r="G149" s="98">
        <f>IFERROR(((E149/F149)-1)*100,IF(E149+F149&lt;&gt;0,100,0))</f>
        <v>11.122939033660328</v>
      </c>
    </row>
    <row r="150" spans="1:7" s="32" customFormat="1" x14ac:dyDescent="0.2">
      <c r="A150" s="79" t="s">
        <v>74</v>
      </c>
      <c r="B150" s="67">
        <v>127278.81</v>
      </c>
      <c r="C150" s="66">
        <v>1273201.8700000001</v>
      </c>
      <c r="D150" s="98">
        <f>IFERROR(((B150/C150)-1)*100,IF(B150+C150&lt;&gt;0,100,0))</f>
        <v>-90.003249838142324</v>
      </c>
      <c r="E150" s="66">
        <v>78972511.329999998</v>
      </c>
      <c r="F150" s="66">
        <v>75611590.129999995</v>
      </c>
      <c r="G150" s="98">
        <f>IFERROR(((E150/F150)-1)*100,IF(E150+F150&lt;&gt;0,100,0))</f>
        <v>4.4449815090801925</v>
      </c>
    </row>
    <row r="151" spans="1:7" s="16" customFormat="1" ht="12" x14ac:dyDescent="0.2">
      <c r="A151" s="81" t="s">
        <v>34</v>
      </c>
      <c r="B151" s="82">
        <f>SUM(B148:B150)</f>
        <v>98759638.276150003</v>
      </c>
      <c r="C151" s="82">
        <f>SUM(C148:C150)</f>
        <v>41528491.020219997</v>
      </c>
      <c r="D151" s="98">
        <f>IFERROR(((B151/C151)-1)*100,IF(B151+C151&lt;&gt;0,100,0))</f>
        <v>137.81176693384904</v>
      </c>
      <c r="E151" s="82">
        <f>SUM(E148:E150)</f>
        <v>960043950.59820998</v>
      </c>
      <c r="F151" s="82">
        <f>SUM(F148:F150)</f>
        <v>870414641.95683002</v>
      </c>
      <c r="G151" s="98">
        <f>IFERROR(((E151/F151)-1)*100,IF(E151+F151&lt;&gt;0,100,0))</f>
        <v>10.297311685828149</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37101.366000000002</v>
      </c>
      <c r="C154" s="66">
        <v>24534.017</v>
      </c>
      <c r="D154" s="98">
        <f>IFERROR(((B154/C154)-1)*100,IF(B154+C154&lt;&gt;0,100,0))</f>
        <v>51.224179880530784</v>
      </c>
      <c r="E154" s="66">
        <v>608687.34201000002</v>
      </c>
      <c r="F154" s="66">
        <v>671122.65433000005</v>
      </c>
      <c r="G154" s="98">
        <f>IFERROR(((E154/F154)-1)*100,IF(E154+F154&lt;&gt;0,100,0))</f>
        <v>-9.3031149994975078</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37101.366000000002</v>
      </c>
      <c r="C156" s="82">
        <f>SUM(C154:C155)</f>
        <v>24534.017</v>
      </c>
      <c r="D156" s="98">
        <f>IFERROR(((B156/C156)-1)*100,IF(B156+C156&lt;&gt;0,100,0))</f>
        <v>51.224179880530784</v>
      </c>
      <c r="E156" s="82">
        <f>SUM(E154:E155)</f>
        <v>608687.34201000002</v>
      </c>
      <c r="F156" s="82">
        <f>SUM(F154:F155)</f>
        <v>671122.65433000005</v>
      </c>
      <c r="G156" s="98">
        <f>IFERROR(((E156/F156)-1)*100,IF(E156+F156&lt;&gt;0,100,0))</f>
        <v>-9.3031149994975078</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30471</v>
      </c>
      <c r="D159" s="98">
        <f>IFERROR(((B159/C159)-1)*100,IF(B159+C159&lt;&gt;0,100,0))</f>
        <v>-98.638049292770177</v>
      </c>
      <c r="E159" s="78"/>
      <c r="F159" s="78"/>
      <c r="G159" s="65"/>
    </row>
    <row r="160" spans="1:7" s="16" customFormat="1" ht="12" x14ac:dyDescent="0.2">
      <c r="A160" s="79" t="s">
        <v>72</v>
      </c>
      <c r="B160" s="67">
        <v>1275855</v>
      </c>
      <c r="C160" s="66">
        <v>964844</v>
      </c>
      <c r="D160" s="98">
        <f>IFERROR(((B160/C160)-1)*100,IF(B160+C160&lt;&gt;0,100,0))</f>
        <v>32.234330109323373</v>
      </c>
      <c r="E160" s="78"/>
      <c r="F160" s="78"/>
      <c r="G160" s="65"/>
    </row>
    <row r="161" spans="1:7" s="16" customFormat="1" ht="12" x14ac:dyDescent="0.2">
      <c r="A161" s="79" t="s">
        <v>74</v>
      </c>
      <c r="B161" s="67">
        <v>1710</v>
      </c>
      <c r="C161" s="66">
        <v>1574</v>
      </c>
      <c r="D161" s="98">
        <f>IFERROR(((B161/C161)-1)*100,IF(B161+C161&lt;&gt;0,100,0))</f>
        <v>8.640406607369755</v>
      </c>
      <c r="E161" s="78"/>
      <c r="F161" s="78"/>
      <c r="G161" s="65"/>
    </row>
    <row r="162" spans="1:7" s="28" customFormat="1" ht="12" x14ac:dyDescent="0.2">
      <c r="A162" s="81" t="s">
        <v>34</v>
      </c>
      <c r="B162" s="82">
        <f>SUM(B159:B161)</f>
        <v>1277980</v>
      </c>
      <c r="C162" s="82">
        <f>SUM(C159:C161)</f>
        <v>996889</v>
      </c>
      <c r="D162" s="98">
        <f>IFERROR(((B162/C162)-1)*100,IF(B162+C162&lt;&gt;0,100,0))</f>
        <v>28.196820307978122</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140672</v>
      </c>
      <c r="C165" s="66">
        <v>114219</v>
      </c>
      <c r="D165" s="98">
        <f>IFERROR(((B165/C165)-1)*100,IF(B165+C165&lt;&gt;0,100,0))</f>
        <v>23.159894588466013</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140672</v>
      </c>
      <c r="C167" s="82">
        <f>SUM(C165:C166)</f>
        <v>114219</v>
      </c>
      <c r="D167" s="98">
        <f>IFERROR(((B167/C167)-1)*100,IF(B167+C167&lt;&gt;0,100,0))</f>
        <v>23.159894588466013</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9126</v>
      </c>
      <c r="C175" s="113">
        <v>7361</v>
      </c>
      <c r="D175" s="111">
        <f>IFERROR(((B175/C175)-1)*100,IF(B175+C175&lt;&gt;0,100,0))</f>
        <v>23.977720418421413</v>
      </c>
      <c r="E175" s="113">
        <v>305944</v>
      </c>
      <c r="F175" s="113">
        <v>275374</v>
      </c>
      <c r="G175" s="111">
        <f>IFERROR(((E175/F175)-1)*100,IF(E175+F175&lt;&gt;0,100,0))</f>
        <v>11.101265914719626</v>
      </c>
    </row>
    <row r="176" spans="1:7" x14ac:dyDescent="0.2">
      <c r="A176" s="101" t="s">
        <v>32</v>
      </c>
      <c r="B176" s="112">
        <v>52377</v>
      </c>
      <c r="C176" s="113">
        <v>46522</v>
      </c>
      <c r="D176" s="111">
        <f t="shared" ref="D176:D178" si="5">IFERROR(((B176/C176)-1)*100,IF(B176+C176&lt;&gt;0,100,0))</f>
        <v>12.585443446111523</v>
      </c>
      <c r="E176" s="113">
        <v>1999205</v>
      </c>
      <c r="F176" s="113">
        <v>1983252</v>
      </c>
      <c r="G176" s="111">
        <f>IFERROR(((E176/F176)-1)*100,IF(E176+F176&lt;&gt;0,100,0))</f>
        <v>0.80438592775904372</v>
      </c>
    </row>
    <row r="177" spans="1:7" x14ac:dyDescent="0.2">
      <c r="A177" s="101" t="s">
        <v>92</v>
      </c>
      <c r="B177" s="112">
        <v>21684400</v>
      </c>
      <c r="C177" s="113">
        <v>15388199</v>
      </c>
      <c r="D177" s="111">
        <f t="shared" si="5"/>
        <v>40.915775783767813</v>
      </c>
      <c r="E177" s="113">
        <v>830511122</v>
      </c>
      <c r="F177" s="113">
        <v>651720248</v>
      </c>
      <c r="G177" s="111">
        <f>IFERROR(((E177/F177)-1)*100,IF(E177+F177&lt;&gt;0,100,0))</f>
        <v>27.433684092012435</v>
      </c>
    </row>
    <row r="178" spans="1:7" x14ac:dyDescent="0.2">
      <c r="A178" s="101" t="s">
        <v>93</v>
      </c>
      <c r="B178" s="112">
        <v>115751</v>
      </c>
      <c r="C178" s="113">
        <v>140169</v>
      </c>
      <c r="D178" s="111">
        <f t="shared" si="5"/>
        <v>-17.420399660409934</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182</v>
      </c>
      <c r="C181" s="113">
        <v>279</v>
      </c>
      <c r="D181" s="111">
        <f t="shared" ref="D181:D184" si="6">IFERROR(((B181/C181)-1)*100,IF(B181+C181&lt;&gt;0,100,0))</f>
        <v>-34.767025089605731</v>
      </c>
      <c r="E181" s="113">
        <v>12019</v>
      </c>
      <c r="F181" s="113">
        <v>13062</v>
      </c>
      <c r="G181" s="111">
        <f t="shared" ref="G181" si="7">IFERROR(((E181/F181)-1)*100,IF(E181+F181&lt;&gt;0,100,0))</f>
        <v>-7.9849946409431993</v>
      </c>
    </row>
    <row r="182" spans="1:7" x14ac:dyDescent="0.2">
      <c r="A182" s="101" t="s">
        <v>32</v>
      </c>
      <c r="B182" s="112">
        <v>2576</v>
      </c>
      <c r="C182" s="113">
        <v>3611</v>
      </c>
      <c r="D182" s="111">
        <f t="shared" si="6"/>
        <v>-28.66242038216561</v>
      </c>
      <c r="E182" s="113">
        <v>168078</v>
      </c>
      <c r="F182" s="113">
        <v>170146</v>
      </c>
      <c r="G182" s="111">
        <f t="shared" ref="G182" si="8">IFERROR(((E182/F182)-1)*100,IF(E182+F182&lt;&gt;0,100,0))</f>
        <v>-1.2154267511431338</v>
      </c>
    </row>
    <row r="183" spans="1:7" x14ac:dyDescent="0.2">
      <c r="A183" s="101" t="s">
        <v>92</v>
      </c>
      <c r="B183" s="112">
        <v>33574</v>
      </c>
      <c r="C183" s="113">
        <v>35820</v>
      </c>
      <c r="D183" s="111">
        <f t="shared" si="6"/>
        <v>-6.2702400893355659</v>
      </c>
      <c r="E183" s="113">
        <v>3407144</v>
      </c>
      <c r="F183" s="113">
        <v>3461551</v>
      </c>
      <c r="G183" s="111">
        <f t="shared" ref="G183" si="9">IFERROR(((E183/F183)-1)*100,IF(E183+F183&lt;&gt;0,100,0))</f>
        <v>-1.5717520845424549</v>
      </c>
    </row>
    <row r="184" spans="1:7" x14ac:dyDescent="0.2">
      <c r="A184" s="101" t="s">
        <v>93</v>
      </c>
      <c r="B184" s="112">
        <v>41661</v>
      </c>
      <c r="C184" s="113">
        <v>42842</v>
      </c>
      <c r="D184" s="111">
        <f t="shared" si="6"/>
        <v>-2.7566406797068344</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2022-08-08T06:41:08Z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