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B3581FD-2B4B-48E0-8E5E-D696FAF27F04}" xr6:coauthVersionLast="47" xr6:coauthVersionMax="47" xr10:uidLastSave="{00000000-0000-0000-0000-000000000000}"/>
  <bookViews>
    <workbookView xWindow="6810" yWindow="3165" windowWidth="1108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<sst xmlns="http://schemas.openxmlformats.org/spreadsheetml/2006/main" count="270" uniqueCount="102">
  <si>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</si>
  <si>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</si>
  <si>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</si>
  <si>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</si>
  <si>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</si>
  <si>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</si>
  <si>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</si>
  <si>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</si>
  <si>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</si>
  <si>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</si>
  <si>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</si>
  <si>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</si>
  <si>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</si>
  <si>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</si>
  <si>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</si>
  <si>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</si>
  <si>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</si>
  <si>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</si>
  <si>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</si>
  <si>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</si>
  <si>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</si>
  <si>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</si>
  <si>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</si>
  <si>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</si>
  <si>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</si>
  <si>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</si>
  <si>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</si>
  <si>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</si>
  <si>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</si>
  <si>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</si>
  <si>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</si>
  <si>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</si>
  <si>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</si>
  <si>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</si>
  <si>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</si>
  <si>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</si>
  <si>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</si>
  <si>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</si>
  <si>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</si>
  <si>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</si>
  <si>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</si>
  <si>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</si>
  <si>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</si>
  <si>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</si>
  <si>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</si>
  <si>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</si>
  <si>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</si>
  <si>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</si>
  <si>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</si>
  <si>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</si>
  <si>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</si>
  <si>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</si>
  <si>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</si>
  <si>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</si>
  <si>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</si>
  <si>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</si>
  <si>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</si>
  <si>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</si>
  <si>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</si>
  <si>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</si>
  <si>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</si>
  <si>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</si>
  <si>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</si>
  <si>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</si>
  <si>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</si>
  <si>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</si>
  <si>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</si>
  <si>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</si>
  <si>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</si>
  <si>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</si>
  <si>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</si>
  <si>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</si>
  <si>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</si>
  <si>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</si>
  <si>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</si>
  <si>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</si>
  <si>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</si>
  <si>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</si>
  <si>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</si>
  <si>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</si>
  <si>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</si>
  <si>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</si>
  <si>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</si>
  <si>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</si>
  <si>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</si>
  <si>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</si>
  <si>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</si>
  <si>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</si>
  <si>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</si>
  <si>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</si>
  <si>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</si>
  <si>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</si>
  <si>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</si>
  <si>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</si>
  <si>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</si>
  <si>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</si>
  <si>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</si>
  <si>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</si>
  <si>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</si>
  <si>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19 August 2022</t>
  </si>
  <si>
    <t>19.08.2022</t>
  </si>
  <si>
    <t>20.08.2021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</si>
</sst>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1335144</v>
      </c>
      <c r="C11" s="67">
        <v>3110146</v>
      </c>
      <c r="D11" s="98">
        <f>IFERROR(((B11/C11)-1)*100,IF(B11+C11&lt;&gt;0,100,0))</f>
        <v>-57.071340059276963</v>
      </c>
      <c r="E11" s="67">
        <v>52182770</v>
      </c>
      <c r="F11" s="67">
        <v>53434671</v>
      </c>
      <c r="G11" s="98">
        <f>IFERROR(((E11/F11)-1)*100,IF(E11+F11&lt;&gt;0,100,0))</f>
        <v>-2.3428627454260886</v>
      </c>
    </row>
    <row r="12" spans="1:7" s="16" customFormat="1" ht="12" x14ac:dyDescent="0.2">
      <c r="A12" s="64" t="s">
        <v>9</v>
      </c>
      <c r="B12" s="67">
        <v>1582190.132</v>
      </c>
      <c r="C12" s="67">
        <v>2767139.4509999999</v>
      </c>
      <c r="D12" s="98">
        <f>IFERROR(((B12/C12)-1)*100,IF(B12+C12&lt;&gt;0,100,0))</f>
        <v>-42.822175751633274</v>
      </c>
      <c r="E12" s="67">
        <v>52053126.667999998</v>
      </c>
      <c r="F12" s="67">
        <v>82557451.700000003</v>
      </c>
      <c r="G12" s="98">
        <f>IFERROR(((E12/F12)-1)*100,IF(E12+F12&lt;&gt;0,100,0))</f>
        <v>-36.949208586097868</v>
      </c>
    </row>
    <row r="13" spans="1:7" s="16" customFormat="1" ht="12" x14ac:dyDescent="0.2">
      <c r="A13" s="64" t="s">
        <v>10</v>
      </c>
      <c r="B13" s="67">
        <v>99077066.613740399</v>
      </c>
      <c r="C13" s="67">
        <v>339483120.37399203</v>
      </c>
      <c r="D13" s="98">
        <f>IFERROR(((B13/C13)-1)*100,IF(B13+C13&lt;&gt;0,100,0))</f>
        <v>-70.815318739679299</v>
      </c>
      <c r="E13" s="67">
        <v>3829991504.1374798</v>
      </c>
      <c r="F13" s="67">
        <v>3833164091.2878799</v>
      </c>
      <c r="G13" s="98">
        <f>IFERROR(((E13/F13)-1)*100,IF(E13+F13&lt;&gt;0,100,0))</f>
        <v>-8.2766797216193844E-2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435</v>
      </c>
      <c r="C16" s="67">
        <v>390</v>
      </c>
      <c r="D16" s="98">
        <f>IFERROR(((B16/C16)-1)*100,IF(B16+C16&lt;&gt;0,100,0))</f>
        <v>11.538461538461542</v>
      </c>
      <c r="E16" s="67">
        <v>13080</v>
      </c>
      <c r="F16" s="67">
        <v>11194</v>
      </c>
      <c r="G16" s="98">
        <f>IFERROR(((E16/F16)-1)*100,IF(E16+F16&lt;&gt;0,100,0))</f>
        <v>16.848311595497577</v>
      </c>
    </row>
    <row r="17" spans="1:7" s="16" customFormat="1" ht="12" x14ac:dyDescent="0.2">
      <c r="A17" s="64" t="s">
        <v>9</v>
      </c>
      <c r="B17" s="67">
        <v>221267.17</v>
      </c>
      <c r="C17" s="67">
        <v>151556.95000000001</v>
      </c>
      <c r="D17" s="98">
        <f>IFERROR(((B17/C17)-1)*100,IF(B17+C17&lt;&gt;0,100,0))</f>
        <v>45.99605626795735</v>
      </c>
      <c r="E17" s="67">
        <v>5399988.449</v>
      </c>
      <c r="F17" s="67">
        <v>7661952.7240000004</v>
      </c>
      <c r="G17" s="98">
        <f>IFERROR(((E17/F17)-1)*100,IF(E17+F17&lt;&gt;0,100,0))</f>
        <v>-29.522033827156257</v>
      </c>
    </row>
    <row r="18" spans="1:7" s="16" customFormat="1" ht="12" x14ac:dyDescent="0.2">
      <c r="A18" s="64" t="s">
        <v>10</v>
      </c>
      <c r="B18" s="67">
        <v>12414056.348530401</v>
      </c>
      <c r="C18" s="67">
        <v>52070662.104142599</v>
      </c>
      <c r="D18" s="98">
        <f>IFERROR(((B18/C18)-1)*100,IF(B18+C18&lt;&gt;0,100,0))</f>
        <v>-76.159211642629046</v>
      </c>
      <c r="E18" s="67">
        <v>366059279.21836001</v>
      </c>
      <c r="F18" s="67">
        <v>343938556.85892701</v>
      </c>
      <c r="G18" s="98">
        <f>IFERROR(((E18/F18)-1)*100,IF(E18+F18&lt;&gt;0,100,0))</f>
        <v>6.4315913171974604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12368380.254760001</v>
      </c>
      <c r="C24" s="66">
        <v>70190515.838389993</v>
      </c>
      <c r="D24" s="65">
        <f>B24-C24</f>
        <v>-57822135.583629996</v>
      </c>
      <c r="E24" s="67">
        <v>612934167.65913999</v>
      </c>
      <c r="F24" s="67">
        <v>688489585.29726005</v>
      </c>
      <c r="G24" s="65">
        <f>E24-F24</f>
        <v>-75555417.638120055</v>
      </c>
    </row>
    <row r="25" spans="1:7" s="16" customFormat="1" ht="12" x14ac:dyDescent="0.2">
      <c r="A25" s="68" t="s">
        <v>15</v>
      </c>
      <c r="B25" s="66">
        <v>11292019.209629999</v>
      </c>
      <c r="C25" s="66">
        <v>84777054.782670006</v>
      </c>
      <c r="D25" s="65">
        <f>B25-C25</f>
        <v>-73485035.573040009</v>
      </c>
      <c r="E25" s="67">
        <v>658009177.36539996</v>
      </c>
      <c r="F25" s="67">
        <v>774252993.62112999</v>
      </c>
      <c r="G25" s="65">
        <f>E25-F25</f>
        <v>-116243816.25573003</v>
      </c>
    </row>
    <row r="26" spans="1:7" s="28" customFormat="1" ht="12" x14ac:dyDescent="0.2">
      <c r="A26" s="69" t="s">
        <v>16</v>
      </c>
      <c r="B26" s="70">
        <f>B24-B25</f>
        <v>1076361.0451300014</v>
      </c>
      <c r="C26" s="70">
        <f>C24-C25</f>
        <v>-14586538.944280013</v>
      </c>
      <c r="D26" s="70"/>
      <c r="E26" s="70">
        <f>E24-E25</f>
        <v>-45075009.706259966</v>
      </c>
      <c r="F26" s="70">
        <f>F24-F25</f>
        <v>-85763408.323869944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69719.427941820002</v>
      </c>
      <c r="C33" s="132">
        <v>66011.062013720002</v>
      </c>
      <c r="D33" s="98">
        <f t="shared" ref="D33:D42" si="0">IFERROR(((B33/C33)-1)*100,IF(B33+C33&lt;&gt;0,100,0))</f>
        <v>5.6177946770940235</v>
      </c>
      <c r="E33" s="64"/>
      <c r="F33" s="132">
        <v>71563.009999999995</v>
      </c>
      <c r="G33" s="132">
        <v>69594.84</v>
      </c>
    </row>
    <row r="34" spans="1:7" s="16" customFormat="1" ht="12" x14ac:dyDescent="0.2">
      <c r="A34" s="64" t="s">
        <v>23</v>
      </c>
      <c r="B34" s="132">
        <v>78003.417301409994</v>
      </c>
      <c r="C34" s="132">
        <v>75618.719568410001</v>
      </c>
      <c r="D34" s="98">
        <f t="shared" si="0"/>
        <v>3.1535812119148909</v>
      </c>
      <c r="E34" s="64"/>
      <c r="F34" s="132">
        <v>80474.94</v>
      </c>
      <c r="G34" s="132">
        <v>77911.320000000007</v>
      </c>
    </row>
    <row r="35" spans="1:7" s="16" customFormat="1" ht="12" x14ac:dyDescent="0.2">
      <c r="A35" s="64" t="s">
        <v>24</v>
      </c>
      <c r="B35" s="132">
        <v>70283.212099459997</v>
      </c>
      <c r="C35" s="132">
        <v>57749.531130290001</v>
      </c>
      <c r="D35" s="98">
        <f t="shared" si="0"/>
        <v>21.70351987948176</v>
      </c>
      <c r="E35" s="64"/>
      <c r="F35" s="132">
        <v>71163.539999999994</v>
      </c>
      <c r="G35" s="132">
        <v>69463.070000000007</v>
      </c>
    </row>
    <row r="36" spans="1:7" s="16" customFormat="1" ht="12" x14ac:dyDescent="0.2">
      <c r="A36" s="64" t="s">
        <v>25</v>
      </c>
      <c r="B36" s="132">
        <v>62974.064368300002</v>
      </c>
      <c r="C36" s="132">
        <v>59800.022331439999</v>
      </c>
      <c r="D36" s="98">
        <f t="shared" si="0"/>
        <v>5.3077606213388417</v>
      </c>
      <c r="E36" s="64"/>
      <c r="F36" s="132">
        <v>64790.54</v>
      </c>
      <c r="G36" s="132">
        <v>62835.21</v>
      </c>
    </row>
    <row r="37" spans="1:7" s="16" customFormat="1" ht="12" x14ac:dyDescent="0.2">
      <c r="A37" s="64" t="s">
        <v>79</v>
      </c>
      <c r="B37" s="132">
        <v>62152.731056249999</v>
      </c>
      <c r="C37" s="132">
        <v>64832.219881509998</v>
      </c>
      <c r="D37" s="98">
        <f t="shared" si="0"/>
        <v>-4.1329586279123864</v>
      </c>
      <c r="E37" s="64"/>
      <c r="F37" s="132">
        <v>65652.33</v>
      </c>
      <c r="G37" s="132">
        <v>61947.63</v>
      </c>
    </row>
    <row r="38" spans="1:7" s="16" customFormat="1" ht="12" x14ac:dyDescent="0.2">
      <c r="A38" s="64" t="s">
        <v>26</v>
      </c>
      <c r="B38" s="132">
        <v>86102.797393100001</v>
      </c>
      <c r="C38" s="132">
        <v>82931.064256669997</v>
      </c>
      <c r="D38" s="98">
        <f t="shared" si="0"/>
        <v>3.8245417020256189</v>
      </c>
      <c r="E38" s="64"/>
      <c r="F38" s="132">
        <v>87764.25</v>
      </c>
      <c r="G38" s="132">
        <v>85921.72</v>
      </c>
    </row>
    <row r="39" spans="1:7" s="16" customFormat="1" ht="12" x14ac:dyDescent="0.2">
      <c r="A39" s="64" t="s">
        <v>27</v>
      </c>
      <c r="B39" s="132">
        <v>15697.85288414</v>
      </c>
      <c r="C39" s="132">
        <v>13857.286079519999</v>
      </c>
      <c r="D39" s="98">
        <f t="shared" si="0"/>
        <v>13.282303577034593</v>
      </c>
      <c r="E39" s="64"/>
      <c r="F39" s="132">
        <v>16349.4</v>
      </c>
      <c r="G39" s="132">
        <v>15651.39</v>
      </c>
    </row>
    <row r="40" spans="1:7" s="16" customFormat="1" ht="12" x14ac:dyDescent="0.2">
      <c r="A40" s="64" t="s">
        <v>28</v>
      </c>
      <c r="B40" s="132">
        <v>87398.080804080004</v>
      </c>
      <c r="C40" s="132">
        <v>81825.732075370004</v>
      </c>
      <c r="D40" s="98">
        <f t="shared" si="0"/>
        <v>6.8100200112811482</v>
      </c>
      <c r="E40" s="64"/>
      <c r="F40" s="132">
        <v>89660.54</v>
      </c>
      <c r="G40" s="132">
        <v>87195.41</v>
      </c>
    </row>
    <row r="41" spans="1:7" s="16" customFormat="1" ht="12" x14ac:dyDescent="0.2">
      <c r="A41" s="64" t="s">
        <v>29</v>
      </c>
      <c r="B41" s="72"/>
      <c r="C41" s="72"/>
      <c r="D41" s="98">
        <f t="shared" si="0"/>
        <v>0</v>
      </c>
      <c r="E41" s="64"/>
      <c r="F41" s="72"/>
      <c r="G41" s="72"/>
    </row>
    <row r="42" spans="1:7" s="16" customFormat="1" ht="12" x14ac:dyDescent="0.2">
      <c r="A42" s="64" t="s">
        <v>78</v>
      </c>
      <c r="B42" s="132">
        <v>1308.62544149</v>
      </c>
      <c r="C42" s="132">
        <v>1074.08605584</v>
      </c>
      <c r="D42" s="98">
        <f t="shared" si="0"/>
        <v>21.836181968359703</v>
      </c>
      <c r="E42" s="64"/>
      <c r="F42" s="132">
        <v>1348.83</v>
      </c>
      <c r="G42" s="132">
        <v>1287.22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20269.1350479221</v>
      </c>
      <c r="D48" s="72"/>
      <c r="E48" s="133">
        <v>18956.702337404899</v>
      </c>
      <c r="F48" s="72"/>
      <c r="G48" s="98">
        <f>IFERROR(((C48/E48)-1)*100,IF(C48+E48&lt;&gt;0,100,0))</f>
        <v>6.9233176063937085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2464</v>
      </c>
      <c r="D54" s="75"/>
      <c r="E54" s="134">
        <v>376255</v>
      </c>
      <c r="F54" s="134">
        <v>42489926.009999998</v>
      </c>
      <c r="G54" s="134">
        <v>9681639.7440000009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6723</v>
      </c>
      <c r="C68" s="66">
        <v>6394</v>
      </c>
      <c r="D68" s="98">
        <f>IFERROR(((B68/C68)-1)*100,IF(B68+C68&lt;&gt;0,100,0))</f>
        <v>5.1454488583046576</v>
      </c>
      <c r="E68" s="66">
        <v>220030</v>
      </c>
      <c r="F68" s="66">
        <v>213889</v>
      </c>
      <c r="G68" s="98">
        <f>IFERROR(((E68/F68)-1)*100,IF(E68+F68&lt;&gt;0,100,0))</f>
        <v>2.8711153916283649</v>
      </c>
    </row>
    <row r="69" spans="1:7" s="16" customFormat="1" ht="12" x14ac:dyDescent="0.2">
      <c r="A69" s="79" t="s">
        <v>54</v>
      </c>
      <c r="B69" s="67">
        <v>166224352.71399999</v>
      </c>
      <c r="C69" s="66">
        <v>170920214.43599999</v>
      </c>
      <c r="D69" s="98">
        <f>IFERROR(((B69/C69)-1)*100,IF(B69+C69&lt;&gt;0,100,0))</f>
        <v>-2.747399854075383</v>
      </c>
      <c r="E69" s="66">
        <v>6599797206.7320004</v>
      </c>
      <c r="F69" s="66">
        <v>6629732772.658</v>
      </c>
      <c r="G69" s="98">
        <f>IFERROR(((E69/F69)-1)*100,IF(E69+F69&lt;&gt;0,100,0))</f>
        <v>-0.45153503093606773</v>
      </c>
    </row>
    <row r="70" spans="1:7" s="62" customFormat="1" ht="12" x14ac:dyDescent="0.2">
      <c r="A70" s="79" t="s">
        <v>55</v>
      </c>
      <c r="B70" s="67">
        <v>159912439.64583001</v>
      </c>
      <c r="C70" s="66">
        <v>168104649.00314</v>
      </c>
      <c r="D70" s="98">
        <f>IFERROR(((B70/C70)-1)*100,IF(B70+C70&lt;&gt;0,100,0))</f>
        <v>-4.8732794755467879</v>
      </c>
      <c r="E70" s="66">
        <v>6323363505.1282701</v>
      </c>
      <c r="F70" s="66">
        <v>6515946277.1735802</v>
      </c>
      <c r="G70" s="98">
        <f>IFERROR(((E70/F70)-1)*100,IF(E70+F70&lt;&gt;0,100,0))</f>
        <v>-2.9555610782114439</v>
      </c>
    </row>
    <row r="71" spans="1:7" s="16" customFormat="1" ht="12" x14ac:dyDescent="0.2">
      <c r="A71" s="79" t="s">
        <v>94</v>
      </c>
      <c r="B71" s="98">
        <f>IFERROR(B69/B68/1000,)</f>
        <v>24.724728947493677</v>
      </c>
      <c r="C71" s="98">
        <f>IFERROR(C69/C68/1000,)</f>
        <v>26.73134414075696</v>
      </c>
      <c r="D71" s="98">
        <f>IFERROR(((B71/C71)-1)*100,IF(B71+C71&lt;&gt;0,100,0))</f>
        <v>-7.5066004264402908</v>
      </c>
      <c r="E71" s="98">
        <f>IFERROR(E69/E68/1000,)</f>
        <v>29.99498798678362</v>
      </c>
      <c r="F71" s="98">
        <f>IFERROR(F69/F68/1000,)</f>
        <v>30.996137120927212</v>
      </c>
      <c r="G71" s="98">
        <f>IFERROR(((E71/F71)-1)*100,IF(E71+F71&lt;&gt;0,100,0))</f>
        <v>-3.2299158125341343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2702</v>
      </c>
      <c r="C74" s="66">
        <v>2705</v>
      </c>
      <c r="D74" s="98">
        <f>IFERROR(((B74/C74)-1)*100,IF(B74+C74&lt;&gt;0,100,0))</f>
        <v>-0.11090573012938476</v>
      </c>
      <c r="E74" s="66">
        <v>90384</v>
      </c>
      <c r="F74" s="66">
        <v>94880</v>
      </c>
      <c r="G74" s="98">
        <f>IFERROR(((E74/F74)-1)*100,IF(E74+F74&lt;&gt;0,100,0))</f>
        <v>-4.7386172006745326</v>
      </c>
    </row>
    <row r="75" spans="1:7" s="16" customFormat="1" ht="12" x14ac:dyDescent="0.2">
      <c r="A75" s="79" t="s">
        <v>54</v>
      </c>
      <c r="B75" s="67">
        <v>474698612.04799998</v>
      </c>
      <c r="C75" s="66">
        <v>462970866.26700002</v>
      </c>
      <c r="D75" s="98">
        <f>IFERROR(((B75/C75)-1)*100,IF(B75+C75&lt;&gt;0,100,0))</f>
        <v>2.5331498449486567</v>
      </c>
      <c r="E75" s="66">
        <v>17239718234.299</v>
      </c>
      <c r="F75" s="66">
        <v>14926576166.25</v>
      </c>
      <c r="G75" s="98">
        <f>IFERROR(((E75/F75)-1)*100,IF(E75+F75&lt;&gt;0,100,0))</f>
        <v>15.496802764984841</v>
      </c>
    </row>
    <row r="76" spans="1:7" s="16" customFormat="1" ht="12" x14ac:dyDescent="0.2">
      <c r="A76" s="79" t="s">
        <v>55</v>
      </c>
      <c r="B76" s="67">
        <v>438834650.06822997</v>
      </c>
      <c r="C76" s="66">
        <v>442910927.95950001</v>
      </c>
      <c r="D76" s="98">
        <f>IFERROR(((B76/C76)-1)*100,IF(B76+C76&lt;&gt;0,100,0))</f>
        <v>-0.9203380711443554</v>
      </c>
      <c r="E76" s="66">
        <v>16206258813.648199</v>
      </c>
      <c r="F76" s="66">
        <v>14409388103.121099</v>
      </c>
      <c r="G76" s="98">
        <f>IFERROR(((E76/F76)-1)*100,IF(E76+F76&lt;&gt;0,100,0))</f>
        <v>12.470138896029148</v>
      </c>
    </row>
    <row r="77" spans="1:7" s="16" customFormat="1" ht="12" x14ac:dyDescent="0.2">
      <c r="A77" s="79" t="s">
        <v>94</v>
      </c>
      <c r="B77" s="98">
        <f>IFERROR(B75/B74/1000,)</f>
        <v>175.68416434048854</v>
      </c>
      <c r="C77" s="98">
        <f>IFERROR(C75/C74/1000,)</f>
        <v>171.15373983992606</v>
      </c>
      <c r="D77" s="98">
        <f>IFERROR(((B77/C77)-1)*100,IF(B77+C77&lt;&gt;0,100,0))</f>
        <v>2.646991240039287</v>
      </c>
      <c r="E77" s="98">
        <f>IFERROR(E75/E74/1000,)</f>
        <v>190.73860676999249</v>
      </c>
      <c r="F77" s="98">
        <f>IFERROR(F75/F74/1000,)</f>
        <v>157.32057510803119</v>
      </c>
      <c r="G77" s="98">
        <f>IFERROR(((E77/F77)-1)*100,IF(E77+F77&lt;&gt;0,100,0))</f>
        <v>21.241996883760006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199</v>
      </c>
      <c r="C80" s="66">
        <v>127</v>
      </c>
      <c r="D80" s="98">
        <f>IFERROR(((B80/C80)-1)*100,IF(B80+C80&lt;&gt;0,100,0))</f>
        <v>56.692913385826785</v>
      </c>
      <c r="E80" s="66">
        <v>6587</v>
      </c>
      <c r="F80" s="66">
        <v>5298</v>
      </c>
      <c r="G80" s="98">
        <f>IFERROR(((E80/F80)-1)*100,IF(E80+F80&lt;&gt;0,100,0))</f>
        <v>24.329935824839556</v>
      </c>
    </row>
    <row r="81" spans="1:7" s="16" customFormat="1" ht="12" x14ac:dyDescent="0.2">
      <c r="A81" s="79" t="s">
        <v>54</v>
      </c>
      <c r="B81" s="67">
        <v>22341218.226</v>
      </c>
      <c r="C81" s="66">
        <v>9165460.0859999992</v>
      </c>
      <c r="D81" s="98">
        <f>IFERROR(((B81/C81)-1)*100,IF(B81+C81&lt;&gt;0,100,0))</f>
        <v>143.75446531184645</v>
      </c>
      <c r="E81" s="66">
        <v>783025162.24600005</v>
      </c>
      <c r="F81" s="66">
        <v>446960880.19</v>
      </c>
      <c r="G81" s="98">
        <f>IFERROR(((E81/F81)-1)*100,IF(E81+F81&lt;&gt;0,100,0))</f>
        <v>75.188746252947553</v>
      </c>
    </row>
    <row r="82" spans="1:7" s="16" customFormat="1" ht="12" x14ac:dyDescent="0.2">
      <c r="A82" s="79" t="s">
        <v>55</v>
      </c>
      <c r="B82" s="67">
        <v>4609306.9946501497</v>
      </c>
      <c r="C82" s="66">
        <v>4431273.8555601798</v>
      </c>
      <c r="D82" s="98">
        <f>IFERROR(((B82/C82)-1)*100,IF(B82+C82&lt;&gt;0,100,0))</f>
        <v>4.017651467570249</v>
      </c>
      <c r="E82" s="66">
        <v>300608409.55108601</v>
      </c>
      <c r="F82" s="66">
        <v>136780688.90963301</v>
      </c>
      <c r="G82" s="98">
        <f>IFERROR(((E82/F82)-1)*100,IF(E82+F82&lt;&gt;0,100,0))</f>
        <v>119.77401338407438</v>
      </c>
    </row>
    <row r="83" spans="1:7" s="32" customFormat="1" x14ac:dyDescent="0.2">
      <c r="A83" s="79" t="s">
        <v>94</v>
      </c>
      <c r="B83" s="98">
        <f>IFERROR(B81/B80/1000,)</f>
        <v>112.26742827135678</v>
      </c>
      <c r="C83" s="98">
        <f>IFERROR(C81/C80/1000,)</f>
        <v>72.168977055118106</v>
      </c>
      <c r="D83" s="98">
        <f>IFERROR(((B83/C83)-1)*100,IF(B83+C83&lt;&gt;0,100,0))</f>
        <v>55.561894947761289</v>
      </c>
      <c r="E83" s="98">
        <f>IFERROR(E81/E80/1000,)</f>
        <v>118.87432249066345</v>
      </c>
      <c r="F83" s="98">
        <f>IFERROR(F81/F80/1000,)</f>
        <v>84.364077046055115</v>
      </c>
      <c r="G83" s="98">
        <f>IFERROR(((E83/F83)-1)*100,IF(E83+F83&lt;&gt;0,100,0))</f>
        <v>40.90632725794994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9624</v>
      </c>
      <c r="C86" s="64">
        <f>C68+C74+C80</f>
        <v>9226</v>
      </c>
      <c r="D86" s="98">
        <f>IFERROR(((B86/C86)-1)*100,IF(B86+C86&lt;&gt;0,100,0))</f>
        <v>4.3138955126815537</v>
      </c>
      <c r="E86" s="64">
        <f>E68+E74+E80</f>
        <v>317001</v>
      </c>
      <c r="F86" s="64">
        <f>F68+F74+F80</f>
        <v>314067</v>
      </c>
      <c r="G86" s="98">
        <f>IFERROR(((E86/F86)-1)*100,IF(E86+F86&lt;&gt;0,100,0))</f>
        <v>0.93419556973513007</v>
      </c>
    </row>
    <row r="87" spans="1:7" s="62" customFormat="1" ht="12" x14ac:dyDescent="0.2">
      <c r="A87" s="79" t="s">
        <v>54</v>
      </c>
      <c r="B87" s="64">
        <f t="shared" ref="B87:C87" si="1">B69+B75+B81</f>
        <v>663264182.98799992</v>
      </c>
      <c r="C87" s="64">
        <f t="shared" si="1"/>
        <v>643056540.78900003</v>
      </c>
      <c r="D87" s="98">
        <f>IFERROR(((B87/C87)-1)*100,IF(B87+C87&lt;&gt;0,100,0))</f>
        <v>3.1424363049330051</v>
      </c>
      <c r="E87" s="64">
        <f t="shared" ref="E87:F87" si="2">E69+E75+E81</f>
        <v>24622540603.276997</v>
      </c>
      <c r="F87" s="64">
        <f t="shared" si="2"/>
        <v>22003269819.098</v>
      </c>
      <c r="G87" s="98">
        <f>IFERROR(((E87/F87)-1)*100,IF(E87+F87&lt;&gt;0,100,0))</f>
        <v>11.904007021290862</v>
      </c>
    </row>
    <row r="88" spans="1:7" s="62" customFormat="1" ht="12" x14ac:dyDescent="0.2">
      <c r="A88" s="79" t="s">
        <v>55</v>
      </c>
      <c r="B88" s="64">
        <f t="shared" ref="B88:C88" si="3">B70+B76+B82</f>
        <v>603356396.70871007</v>
      </c>
      <c r="C88" s="64">
        <f t="shared" si="3"/>
        <v>615446850.81820023</v>
      </c>
      <c r="D88" s="98">
        <f>IFERROR(((B88/C88)-1)*100,IF(B88+C88&lt;&gt;0,100,0))</f>
        <v>-1.9645001178276611</v>
      </c>
      <c r="E88" s="64">
        <f t="shared" ref="E88:F88" si="4">E70+E76+E82</f>
        <v>22830230728.327557</v>
      </c>
      <c r="F88" s="64">
        <f t="shared" si="4"/>
        <v>21062115069.204311</v>
      </c>
      <c r="G88" s="98">
        <f>IFERROR(((E88/F88)-1)*100,IF(E88+F88&lt;&gt;0,100,0))</f>
        <v>8.3947678251386613</v>
      </c>
    </row>
    <row r="89" spans="1:7" s="63" customFormat="1" x14ac:dyDescent="0.2">
      <c r="A89" s="79" t="s">
        <v>95</v>
      </c>
      <c r="B89" s="98">
        <f>IFERROR((B75/B87)*100,IF(B75+B87&lt;&gt;0,100,0))</f>
        <v>71.570065778237336</v>
      </c>
      <c r="C89" s="98">
        <f>IFERROR((C75/C87)*100,IF(C75+C87&lt;&gt;0,100,0))</f>
        <v>71.995359179296528</v>
      </c>
      <c r="D89" s="98">
        <f>IFERROR(((B89/C89)-1)*100,IF(B89+C89&lt;&gt;0,100,0))</f>
        <v>-0.59072335482075466</v>
      </c>
      <c r="E89" s="98">
        <f>IFERROR((E75/E87)*100,IF(E75+E87&lt;&gt;0,100,0))</f>
        <v>70.01600083463596</v>
      </c>
      <c r="F89" s="98">
        <f>IFERROR((F75/F87)*100,IF(F75+F87&lt;&gt;0,100,0))</f>
        <v>67.837990848497896</v>
      </c>
      <c r="G89" s="98">
        <f>IFERROR(((E89/F89)-1)*100,IF(E89+F89&lt;&gt;0,100,0))</f>
        <v>3.2106050885295279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79576058.912</v>
      </c>
      <c r="C97" s="135">
        <v>50993045.516999997</v>
      </c>
      <c r="D97" s="65">
        <f>B97-C97</f>
        <v>28583013.395000003</v>
      </c>
      <c r="E97" s="135">
        <v>2243172340.6199999</v>
      </c>
      <c r="F97" s="135">
        <v>2070062811.98</v>
      </c>
      <c r="G97" s="80">
        <f>E97-F97</f>
        <v>173109528.63999987</v>
      </c>
    </row>
    <row r="98" spans="1:7" s="62" customFormat="1" ht="13.5" x14ac:dyDescent="0.2">
      <c r="A98" s="114" t="s">
        <v>88</v>
      </c>
      <c r="B98" s="66">
        <v>65578352.406000003</v>
      </c>
      <c r="C98" s="135">
        <v>45446177.148000002</v>
      </c>
      <c r="D98" s="65">
        <f>B98-C98</f>
        <v>20132175.258000001</v>
      </c>
      <c r="E98" s="135">
        <v>2205447367.527</v>
      </c>
      <c r="F98" s="135">
        <v>2024567353.744</v>
      </c>
      <c r="G98" s="80">
        <f>E98-F98</f>
        <v>180880013.78299999</v>
      </c>
    </row>
    <row r="99" spans="1:7" s="62" customFormat="1" ht="12" x14ac:dyDescent="0.2">
      <c r="A99" s="115" t="s">
        <v>16</v>
      </c>
      <c r="B99" s="65">
        <f>B97-B98</f>
        <v>13997706.505999997</v>
      </c>
      <c r="C99" s="65">
        <f>C97-C98</f>
        <v>5546868.3689999953</v>
      </c>
      <c r="D99" s="82"/>
      <c r="E99" s="65">
        <f>E97-E98</f>
        <v>37724973.092999935</v>
      </c>
      <c r="F99" s="82">
        <f>F97-F98</f>
        <v>45495458.236000061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14041824.395</v>
      </c>
      <c r="C102" s="135">
        <v>13273930.461999999</v>
      </c>
      <c r="D102" s="65">
        <f>B102-C102</f>
        <v>767893.93300000019</v>
      </c>
      <c r="E102" s="135">
        <v>752364123.22399998</v>
      </c>
      <c r="F102" s="135">
        <v>756784376.84500003</v>
      </c>
      <c r="G102" s="80">
        <f>E102-F102</f>
        <v>-4420253.6210000515</v>
      </c>
    </row>
    <row r="103" spans="1:7" s="16" customFormat="1" ht="13.5" x14ac:dyDescent="0.2">
      <c r="A103" s="79" t="s">
        <v>88</v>
      </c>
      <c r="B103" s="66">
        <v>16595657.638</v>
      </c>
      <c r="C103" s="135">
        <v>18763034.375999998</v>
      </c>
      <c r="D103" s="65">
        <f>B103-C103</f>
        <v>-2167376.737999998</v>
      </c>
      <c r="E103" s="135">
        <v>859748508.852</v>
      </c>
      <c r="F103" s="135">
        <v>815007225.61399996</v>
      </c>
      <c r="G103" s="80">
        <f>E103-F103</f>
        <v>44741283.238000035</v>
      </c>
    </row>
    <row r="104" spans="1:7" s="28" customFormat="1" ht="12" x14ac:dyDescent="0.2">
      <c r="A104" s="81" t="s">
        <v>16</v>
      </c>
      <c r="B104" s="65">
        <f>B102-B103</f>
        <v>-2553833.2430000007</v>
      </c>
      <c r="C104" s="65">
        <f>C102-C103</f>
        <v>-5489103.9139999989</v>
      </c>
      <c r="D104" s="82"/>
      <c r="E104" s="65">
        <f>E102-E103</f>
        <v>-107384385.62800002</v>
      </c>
      <c r="F104" s="82">
        <f>F102-F103</f>
        <v>-58222848.768999934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831.91072705206705</v>
      </c>
      <c r="C111" s="137">
        <v>804.19544308058005</v>
      </c>
      <c r="D111" s="98">
        <f>IFERROR(((B111/C111)-1)*100,IF(B111+C111&lt;&gt;0,100,0))</f>
        <v>3.4463368587764887</v>
      </c>
      <c r="E111" s="84"/>
      <c r="F111" s="136">
        <v>845.70485710573905</v>
      </c>
      <c r="G111" s="136">
        <v>831.91072705206705</v>
      </c>
    </row>
    <row r="112" spans="1:7" s="16" customFormat="1" ht="12" x14ac:dyDescent="0.2">
      <c r="A112" s="79" t="s">
        <v>50</v>
      </c>
      <c r="B112" s="136">
        <v>820.38689091834397</v>
      </c>
      <c r="C112" s="137">
        <v>794.24816777290096</v>
      </c>
      <c r="D112" s="98">
        <f>IFERROR(((B112/C112)-1)*100,IF(B112+C112&lt;&gt;0,100,0))</f>
        <v>3.29100200743766</v>
      </c>
      <c r="E112" s="84"/>
      <c r="F112" s="136">
        <v>834.09521606128806</v>
      </c>
      <c r="G112" s="136">
        <v>820.38689091834397</v>
      </c>
    </row>
    <row r="113" spans="1:7" s="16" customFormat="1" ht="12" x14ac:dyDescent="0.2">
      <c r="A113" s="79" t="s">
        <v>51</v>
      </c>
      <c r="B113" s="136">
        <v>887.66148434894103</v>
      </c>
      <c r="C113" s="137">
        <v>846.33800029731196</v>
      </c>
      <c r="D113" s="98">
        <f>IFERROR(((B113/C113)-1)*100,IF(B113+C113&lt;&gt;0,100,0))</f>
        <v>4.8826218410507938</v>
      </c>
      <c r="E113" s="84"/>
      <c r="F113" s="136">
        <v>901.01965676892098</v>
      </c>
      <c r="G113" s="136">
        <v>887.66148434894103</v>
      </c>
    </row>
    <row r="114" spans="1:7" s="28" customFormat="1" ht="12" x14ac:dyDescent="0.2">
      <c r="A114" s="81" t="s">
        <v>52</v>
      </c>
      <c r="B114" s="85"/>
      <c r="C114" s="84"/>
      <c r="D114" s="86"/>
      <c r="E114" s="84"/>
      <c r="F114" s="71"/>
      <c r="G114" s="71"/>
    </row>
    <row r="115" spans="1:7" s="16" customFormat="1" ht="12" x14ac:dyDescent="0.2">
      <c r="A115" s="79" t="s">
        <v>56</v>
      </c>
      <c r="B115" s="136">
        <v>626.14029887467302</v>
      </c>
      <c r="C115" s="137">
        <v>603.95188566544198</v>
      </c>
      <c r="D115" s="98">
        <f>IFERROR(((B115/C115)-1)*100,IF(B115+C115&lt;&gt;0,100,0))</f>
        <v>3.6738710046055445</v>
      </c>
      <c r="E115" s="84"/>
      <c r="F115" s="136">
        <v>626.96306859326103</v>
      </c>
      <c r="G115" s="136">
        <v>626.14029887467302</v>
      </c>
    </row>
    <row r="116" spans="1:7" s="16" customFormat="1" ht="12" x14ac:dyDescent="0.2">
      <c r="A116" s="79" t="s">
        <v>57</v>
      </c>
      <c r="B116" s="136">
        <v>820.10048107688601</v>
      </c>
      <c r="C116" s="137">
        <v>800.72897152614598</v>
      </c>
      <c r="D116" s="98">
        <f>IFERROR(((B116/C116)-1)*100,IF(B116+C116&lt;&gt;0,100,0))</f>
        <v>2.4192342527358468</v>
      </c>
      <c r="E116" s="84"/>
      <c r="F116" s="136">
        <v>826.466758768864</v>
      </c>
      <c r="G116" s="136">
        <v>820.10048107688601</v>
      </c>
    </row>
    <row r="117" spans="1:7" s="16" customFormat="1" ht="12" x14ac:dyDescent="0.2">
      <c r="A117" s="79" t="s">
        <v>59</v>
      </c>
      <c r="B117" s="136">
        <v>946.24666732975595</v>
      </c>
      <c r="C117" s="137">
        <v>912.90402985641003</v>
      </c>
      <c r="D117" s="98">
        <f>IFERROR(((B117/C117)-1)*100,IF(B117+C117&lt;&gt;0,100,0))</f>
        <v>3.6523704992944772</v>
      </c>
      <c r="E117" s="84"/>
      <c r="F117" s="136">
        <v>960.34669002235501</v>
      </c>
      <c r="G117" s="136">
        <v>946.24666732975595</v>
      </c>
    </row>
    <row r="118" spans="1:7" s="16" customFormat="1" ht="12" x14ac:dyDescent="0.2">
      <c r="A118" s="79" t="s">
        <v>58</v>
      </c>
      <c r="B118" s="136">
        <v>890.032853402211</v>
      </c>
      <c r="C118" s="137">
        <v>856.62670418039204</v>
      </c>
      <c r="D118" s="98">
        <f>IFERROR(((B118/C118)-1)*100,IF(B118+C118&lt;&gt;0,100,0))</f>
        <v>3.8997324107215903</v>
      </c>
      <c r="E118" s="84"/>
      <c r="F118" s="136">
        <v>908.84613617709101</v>
      </c>
      <c r="G118" s="136">
        <v>890.032853402211</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11</v>
      </c>
      <c r="G126" s="98">
        <f>IFERROR(((E126/F126)-1)*100,IF(E126+F126&lt;&gt;0,100,0))</f>
        <v>-27.27272727272727</v>
      </c>
    </row>
    <row r="127" spans="1:7" s="16" customFormat="1" ht="12" x14ac:dyDescent="0.2">
      <c r="A127" s="79" t="s">
        <v>72</v>
      </c>
      <c r="B127" s="67">
        <v>106</v>
      </c>
      <c r="C127" s="66">
        <v>60</v>
      </c>
      <c r="D127" s="98">
        <f>IFERROR(((B127/C127)-1)*100,IF(B127+C127&lt;&gt;0,100,0))</f>
        <v>76.666666666666657</v>
      </c>
      <c r="E127" s="66">
        <v>10209</v>
      </c>
      <c r="F127" s="66">
        <v>7637</v>
      </c>
      <c r="G127" s="98">
        <f>IFERROR(((E127/F127)-1)*100,IF(E127+F127&lt;&gt;0,100,0))</f>
        <v>33.678145868796648</v>
      </c>
    </row>
    <row r="128" spans="1:7" s="16" customFormat="1" ht="12" x14ac:dyDescent="0.2">
      <c r="A128" s="79" t="s">
        <v>74</v>
      </c>
      <c r="B128" s="67">
        <v>1</v>
      </c>
      <c r="C128" s="66">
        <v>0</v>
      </c>
      <c r="D128" s="98">
        <f>IFERROR(((B128/C128)-1)*100,IF(B128+C128&lt;&gt;0,100,0))</f>
        <v>100</v>
      </c>
      <c r="E128" s="66">
        <v>264</v>
      </c>
      <c r="F128" s="66">
        <v>302</v>
      </c>
      <c r="G128" s="98">
        <f>IFERROR(((E128/F128)-1)*100,IF(E128+F128&lt;&gt;0,100,0))</f>
        <v>-12.58278145695364</v>
      </c>
    </row>
    <row r="129" spans="1:7" s="28" customFormat="1" ht="12" x14ac:dyDescent="0.2">
      <c r="A129" s="81" t="s">
        <v>34</v>
      </c>
      <c r="B129" s="82">
        <f>SUM(B126:B128)</f>
        <v>107</v>
      </c>
      <c r="C129" s="82">
        <f>SUM(C126:C128)</f>
        <v>60</v>
      </c>
      <c r="D129" s="98">
        <f>IFERROR(((B129/C129)-1)*100,IF(B129+C129&lt;&gt;0,100,0))</f>
        <v>78.333333333333343</v>
      </c>
      <c r="E129" s="82">
        <f>SUM(E126:E128)</f>
        <v>10481</v>
      </c>
      <c r="F129" s="82">
        <f>SUM(F126:F128)</f>
        <v>7950</v>
      </c>
      <c r="G129" s="98">
        <f>IFERROR(((E129/F129)-1)*100,IF(E129+F129&lt;&gt;0,100,0))</f>
        <v>31.836477987421375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18</v>
      </c>
      <c r="C132" s="66">
        <v>17</v>
      </c>
      <c r="D132" s="98">
        <f>IFERROR(((B132/C132)-1)*100,IF(B132+C132&lt;&gt;0,100,0))</f>
        <v>5.8823529411764719</v>
      </c>
      <c r="E132" s="66">
        <v>769</v>
      </c>
      <c r="F132" s="66">
        <v>755</v>
      </c>
      <c r="G132" s="98">
        <f>IFERROR(((E132/F132)-1)*100,IF(E132+F132&lt;&gt;0,100,0))</f>
        <v>1.8543046357615944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18</v>
      </c>
      <c r="C134" s="82">
        <f>SUM(C132:C133)</f>
        <v>17</v>
      </c>
      <c r="D134" s="98">
        <f>IFERROR(((B134/C134)-1)*100,IF(B134+C134&lt;&gt;0,100,0))</f>
        <v>5.8823529411764719</v>
      </c>
      <c r="E134" s="82">
        <f>SUM(E132:E133)</f>
        <v>769</v>
      </c>
      <c r="F134" s="82">
        <f>SUM(F132:F133)</f>
        <v>755</v>
      </c>
      <c r="G134" s="98">
        <f>IFERROR(((E134/F134)-1)*100,IF(E134+F134&lt;&gt;0,100,0))</f>
        <v>1.8543046357615944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80871</v>
      </c>
      <c r="G137" s="98">
        <f>IFERROR(((E137/F137)-1)*100,IF(E137+F137&lt;&gt;0,100,0))</f>
        <v>-99.478181301084447</v>
      </c>
    </row>
    <row r="138" spans="1:7" s="16" customFormat="1" ht="12" x14ac:dyDescent="0.2">
      <c r="A138" s="79" t="s">
        <v>72</v>
      </c>
      <c r="B138" s="67">
        <v>14233</v>
      </c>
      <c r="C138" s="66">
        <v>27986</v>
      </c>
      <c r="D138" s="98">
        <f>IFERROR(((B138/C138)-1)*100,IF(B138+C138&lt;&gt;0,100,0))</f>
        <v>-49.142428357035662</v>
      </c>
      <c r="E138" s="66">
        <v>10017091</v>
      </c>
      <c r="F138" s="66">
        <v>8480540</v>
      </c>
      <c r="G138" s="98">
        <f>IFERROR(((E138/F138)-1)*100,IF(E138+F138&lt;&gt;0,100,0))</f>
        <v>18.118551412999651</v>
      </c>
    </row>
    <row r="139" spans="1:7" s="16" customFormat="1" ht="12" x14ac:dyDescent="0.2">
      <c r="A139" s="79" t="s">
        <v>74</v>
      </c>
      <c r="B139" s="67">
        <v>3</v>
      </c>
      <c r="C139" s="66">
        <v>0</v>
      </c>
      <c r="D139" s="98">
        <f>IFERROR(((B139/C139)-1)*100,IF(B139+C139&lt;&gt;0,100,0))</f>
        <v>100</v>
      </c>
      <c r="E139" s="66">
        <v>11933</v>
      </c>
      <c r="F139" s="66">
        <v>13316</v>
      </c>
      <c r="G139" s="98">
        <f>IFERROR(((E139/F139)-1)*100,IF(E139+F139&lt;&gt;0,100,0))</f>
        <v>-10.386001802343047</v>
      </c>
    </row>
    <row r="140" spans="1:7" s="16" customFormat="1" ht="12" x14ac:dyDescent="0.2">
      <c r="A140" s="81" t="s">
        <v>34</v>
      </c>
      <c r="B140" s="82">
        <f>SUM(B137:B139)</f>
        <v>14236</v>
      </c>
      <c r="C140" s="82">
        <f>SUM(C137:C139)</f>
        <v>27986</v>
      </c>
      <c r="D140" s="98">
        <f>IFERROR(((B140/C140)-1)*100,IF(B140+C140&lt;&gt;0,100,0))</f>
        <v>-49.131708711498611</v>
      </c>
      <c r="E140" s="82">
        <f>SUM(E137:E139)</f>
        <v>10029446</v>
      </c>
      <c r="F140" s="82">
        <f>SUM(F137:F139)</f>
        <v>8574727</v>
      </c>
      <c r="G140" s="98">
        <f>IFERROR(((E140/F140)-1)*100,IF(E140+F140&lt;&gt;0,100,0))</f>
        <v>16.965193177578719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46590</v>
      </c>
      <c r="C143" s="66">
        <v>1156</v>
      </c>
      <c r="D143" s="98">
        <f>IFERROR(((B143/C143)-1)*100,)</f>
        <v>3930.2768166089968</v>
      </c>
      <c r="E143" s="66">
        <v>433068</v>
      </c>
      <c r="F143" s="66">
        <v>355130</v>
      </c>
      <c r="G143" s="98">
        <f>IFERROR(((E143/F143)-1)*100,)</f>
        <v>21.946329513136043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46590</v>
      </c>
      <c r="C145" s="82">
        <f>SUM(C143:C144)</f>
        <v>1156</v>
      </c>
      <c r="D145" s="98">
        <f>IFERROR(((B145/C145)-1)*100,)</f>
        <v>3930.2768166089968</v>
      </c>
      <c r="E145" s="82">
        <f>SUM(E143:E144)</f>
        <v>433068</v>
      </c>
      <c r="F145" s="82">
        <f>SUM(F143:F144)</f>
        <v>355130</v>
      </c>
      <c r="G145" s="98">
        <f>IFERROR(((E145/F145)-1)*100,)</f>
        <v>21.946329513136043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1932016.6625000001</v>
      </c>
      <c r="G148" s="98">
        <f>IFERROR(((E148/F148)-1)*100,IF(E148+F148&lt;&gt;0,100,0))</f>
        <v>-99.490571319024539</v>
      </c>
    </row>
    <row r="149" spans="1:7" s="32" customFormat="1" x14ac:dyDescent="0.2">
      <c r="A149" s="79" t="s">
        <v>72</v>
      </c>
      <c r="B149" s="67">
        <v>1246960.2583399999</v>
      </c>
      <c r="C149" s="66">
        <v>2648964.4415600002</v>
      </c>
      <c r="D149" s="98">
        <f>IFERROR(((B149/C149)-1)*100,IF(B149+C149&lt;&gt;0,100,0))</f>
        <v>-52.926500681690804</v>
      </c>
      <c r="E149" s="66">
        <v>892246410.53147995</v>
      </c>
      <c r="F149" s="66">
        <v>796745117.44816005</v>
      </c>
      <c r="G149" s="98">
        <f>IFERROR(((E149/F149)-1)*100,IF(E149+F149&lt;&gt;0,100,0))</f>
        <v>11.986429661369558</v>
      </c>
    </row>
    <row r="150" spans="1:7" s="32" customFormat="1" x14ac:dyDescent="0.2">
      <c r="A150" s="79" t="s">
        <v>74</v>
      </c>
      <c r="B150" s="67">
        <v>25807.86</v>
      </c>
      <c r="C150" s="66">
        <v>0</v>
      </c>
      <c r="D150" s="98">
        <f>IFERROR(((B150/C150)-1)*100,IF(B150+C150&lt;&gt;0,100,0))</f>
        <v>100</v>
      </c>
      <c r="E150" s="66">
        <v>79196332.060000002</v>
      </c>
      <c r="F150" s="66">
        <v>75651980.680000007</v>
      </c>
      <c r="G150" s="98">
        <f>IFERROR(((E150/F150)-1)*100,IF(E150+F150&lt;&gt;0,100,0))</f>
        <v>4.6850741357218784</v>
      </c>
    </row>
    <row r="151" spans="1:7" s="16" customFormat="1" ht="12" x14ac:dyDescent="0.2">
      <c r="A151" s="81" t="s">
        <v>34</v>
      </c>
      <c r="B151" s="82">
        <f>SUM(B148:B150)</f>
        <v>1272768.11834</v>
      </c>
      <c r="C151" s="82">
        <f>SUM(C148:C150)</f>
        <v>2648964.4415600002</v>
      </c>
      <c r="D151" s="98">
        <f>IFERROR(((B151/C151)-1)*100,IF(B151+C151&lt;&gt;0,100,0))</f>
        <v>-51.952238453210228</v>
      </c>
      <c r="E151" s="82">
        <f>SUM(E148:E150)</f>
        <v>971452584.83848</v>
      </c>
      <c r="F151" s="82">
        <f>SUM(F148:F150)</f>
        <v>874329114.79066014</v>
      </c>
      <c r="G151" s="98">
        <f>IFERROR(((E151/F151)-1)*100,IF(E151+F151&lt;&gt;0,100,0))</f>
        <v>11.108342202589693</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75004.789999999994</v>
      </c>
      <c r="C154" s="66">
        <v>1927.2439999999999</v>
      </c>
      <c r="D154" s="98">
        <f>IFERROR(((B154/C154)-1)*100,IF(B154+C154&lt;&gt;0,100,0))</f>
        <v>3791.8159817853889</v>
      </c>
      <c r="E154" s="66">
        <v>744203.94701</v>
      </c>
      <c r="F154" s="66">
        <v>678913.84832999995</v>
      </c>
      <c r="G154" s="98">
        <f>IFERROR(((E154/F154)-1)*100,IF(E154+F154&lt;&gt;0,100,0))</f>
        <v>9.6168459136017681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75004.789999999994</v>
      </c>
      <c r="C156" s="82">
        <f>SUM(C154:C155)</f>
        <v>1927.2439999999999</v>
      </c>
      <c r="D156" s="98">
        <f>IFERROR(((B156/C156)-1)*100,IF(B156+C156&lt;&gt;0,100,0))</f>
        <v>3791.8159817853889</v>
      </c>
      <c r="E156" s="82">
        <f>SUM(E154:E155)</f>
        <v>744203.94701</v>
      </c>
      <c r="F156" s="82">
        <f>SUM(F154:F155)</f>
        <v>678913.84832999995</v>
      </c>
      <c r="G156" s="98">
        <f>IFERROR(((E156/F156)-1)*100,IF(E156+F156&lt;&gt;0,100,0))</f>
        <v>9.6168459136017681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30471</v>
      </c>
      <c r="D159" s="98">
        <f>IFERROR(((B159/C159)-1)*100,IF(B159+C159&lt;&gt;0,100,0))</f>
        <v>-98.638049292770177</v>
      </c>
      <c r="E159" s="78"/>
      <c r="F159" s="78"/>
      <c r="G159" s="65"/>
    </row>
    <row r="160" spans="1:7" s="16" customFormat="1" ht="12" x14ac:dyDescent="0.2">
      <c r="A160" s="79" t="s">
        <v>72</v>
      </c>
      <c r="B160" s="67">
        <v>1321172</v>
      </c>
      <c r="C160" s="66">
        <v>950682</v>
      </c>
      <c r="D160" s="98">
        <f>IFERROR(((B160/C160)-1)*100,IF(B160+C160&lt;&gt;0,100,0))</f>
        <v>38.970970313943035</v>
      </c>
      <c r="E160" s="78"/>
      <c r="F160" s="78"/>
      <c r="G160" s="65"/>
    </row>
    <row r="161" spans="1:7" s="16" customFormat="1" ht="12" x14ac:dyDescent="0.2">
      <c r="A161" s="79" t="s">
        <v>74</v>
      </c>
      <c r="B161" s="67">
        <v>1704</v>
      </c>
      <c r="C161" s="66">
        <v>1578</v>
      </c>
      <c r="D161" s="98">
        <f>IFERROR(((B161/C161)-1)*100,IF(B161+C161&lt;&gt;0,100,0))</f>
        <v>7.9847908745247054</v>
      </c>
      <c r="E161" s="78"/>
      <c r="F161" s="78"/>
      <c r="G161" s="65"/>
    </row>
    <row r="162" spans="1:7" s="28" customFormat="1" ht="12" x14ac:dyDescent="0.2">
      <c r="A162" s="81" t="s">
        <v>34</v>
      </c>
      <c r="B162" s="82">
        <f>SUM(B159:B161)</f>
        <v>1323291</v>
      </c>
      <c r="C162" s="82">
        <f>SUM(C159:C161)</f>
        <v>982731</v>
      </c>
      <c r="D162" s="98">
        <f>IFERROR(((B162/C162)-1)*100,IF(B162+C162&lt;&gt;0,100,0))</f>
        <v>34.654447656581496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156342</v>
      </c>
      <c r="C165" s="66">
        <v>118464</v>
      </c>
      <c r="D165" s="98">
        <f>IFERROR(((B165/C165)-1)*100,IF(B165+C165&lt;&gt;0,100,0))</f>
        <v>31.974270664505667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156342</v>
      </c>
      <c r="C167" s="82">
        <f>SUM(C165:C166)</f>
        <v>118464</v>
      </c>
      <c r="D167" s="98">
        <f>IFERROR(((B167/C167)-1)*100,IF(B167+C167&lt;&gt;0,100,0))</f>
        <v>31.974270664505667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9098</v>
      </c>
      <c r="C175" s="113">
        <v>8933</v>
      </c>
      <c r="D175" s="111">
        <f>IFERROR(((B175/C175)-1)*100,IF(B175+C175&lt;&gt;0,100,0))</f>
        <v>1.8470838464121897</v>
      </c>
      <c r="E175" s="113">
        <v>320803</v>
      </c>
      <c r="F175" s="113">
        <v>292024</v>
      </c>
      <c r="G175" s="111">
        <f>IFERROR(((E175/F175)-1)*100,IF(E175+F175&lt;&gt;0,100,0))</f>
        <v>9.8550119168287598</v>
      </c>
    </row>
    <row r="176" spans="1:7" x14ac:dyDescent="0.2">
      <c r="A176" s="101" t="s">
        <v>32</v>
      </c>
      <c r="B176" s="112">
        <v>56411</v>
      </c>
      <c r="C176" s="113">
        <v>58222</v>
      </c>
      <c r="D176" s="111">
        <f t="shared" ref="D176:D178" si="5">IFERROR(((B176/C176)-1)*100,IF(B176+C176&lt;&gt;0,100,0))</f>
        <v>-3.1105080553742614</v>
      </c>
      <c r="E176" s="113">
        <v>2095456</v>
      </c>
      <c r="F176" s="113">
        <v>2089544</v>
      </c>
      <c r="G176" s="111">
        <f>IFERROR(((E176/F176)-1)*100,IF(E176+F176&lt;&gt;0,100,0))</f>
        <v>0.28293254413402913</v>
      </c>
    </row>
    <row r="177" spans="1:7" x14ac:dyDescent="0.2">
      <c r="A177" s="101" t="s">
        <v>92</v>
      </c>
      <c r="B177" s="112">
        <v>24407245</v>
      </c>
      <c r="C177" s="113">
        <v>19824306</v>
      </c>
      <c r="D177" s="111">
        <f t="shared" si="5"/>
        <v>23.117777742131306</v>
      </c>
      <c r="E177" s="113">
        <v>870696392</v>
      </c>
      <c r="F177" s="113">
        <v>687564362</v>
      </c>
      <c r="G177" s="111">
        <f>IFERROR(((E177/F177)-1)*100,IF(E177+F177&lt;&gt;0,100,0))</f>
        <v>26.634892690962353</v>
      </c>
    </row>
    <row r="178" spans="1:7" x14ac:dyDescent="0.2">
      <c r="A178" s="101" t="s">
        <v>93</v>
      </c>
      <c r="B178" s="112">
        <v>120093</v>
      </c>
      <c r="C178" s="113">
        <v>148995</v>
      </c>
      <c r="D178" s="111">
        <f t="shared" si="5"/>
        <v>-19.397966374710563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169</v>
      </c>
      <c r="C181" s="113">
        <v>363</v>
      </c>
      <c r="D181" s="111">
        <f t="shared" ref="D181:D184" si="6">IFERROR(((B181/C181)-1)*100,IF(B181+C181&lt;&gt;0,100,0))</f>
        <v>-53.443526170798904</v>
      </c>
      <c r="E181" s="113">
        <v>12358</v>
      </c>
      <c r="F181" s="113">
        <v>13717</v>
      </c>
      <c r="G181" s="111">
        <f t="shared" ref="G181" si="7">IFERROR(((E181/F181)-1)*100,IF(E181+F181&lt;&gt;0,100,0))</f>
        <v>-9.9074141576146353</v>
      </c>
    </row>
    <row r="182" spans="1:7" x14ac:dyDescent="0.2">
      <c r="A182" s="101" t="s">
        <v>32</v>
      </c>
      <c r="B182" s="112">
        <v>2291</v>
      </c>
      <c r="C182" s="113">
        <v>4248</v>
      </c>
      <c r="D182" s="111">
        <f t="shared" si="6"/>
        <v>-46.068738229755176</v>
      </c>
      <c r="E182" s="113">
        <v>173820</v>
      </c>
      <c r="F182" s="113">
        <v>178633</v>
      </c>
      <c r="G182" s="111">
        <f t="shared" ref="G182" si="8">IFERROR(((E182/F182)-1)*100,IF(E182+F182&lt;&gt;0,100,0))</f>
        <v>-2.6943509877794147</v>
      </c>
    </row>
    <row r="183" spans="1:7" x14ac:dyDescent="0.2">
      <c r="A183" s="101" t="s">
        <v>92</v>
      </c>
      <c r="B183" s="112">
        <v>35049</v>
      </c>
      <c r="C183" s="113">
        <v>61051</v>
      </c>
      <c r="D183" s="111">
        <f t="shared" si="6"/>
        <v>-42.590620956249694</v>
      </c>
      <c r="E183" s="113">
        <v>3487168</v>
      </c>
      <c r="F183" s="113">
        <v>3582090</v>
      </c>
      <c r="G183" s="111">
        <f t="shared" ref="G183" si="9">IFERROR(((E183/F183)-1)*100,IF(E183+F183&lt;&gt;0,100,0))</f>
        <v>-2.6499055020951401</v>
      </c>
    </row>
    <row r="184" spans="1:7" x14ac:dyDescent="0.2">
      <c r="A184" s="101" t="s">
        <v>93</v>
      </c>
      <c r="B184" s="112">
        <v>43897</v>
      </c>
      <c r="C184" s="113">
        <v>46626</v>
      </c>
      <c r="D184" s="111">
        <f t="shared" si="6"/>
        <v>-5.8529575773173743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2022-08-22T06:41:01Z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