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4E8574A7-0401-454C-B32A-DD480D88D897}" xr6:coauthVersionLast="47" xr6:coauthVersionMax="47" xr10:uidLastSave="{00000000-0000-0000-0000-000000000000}"/>
  <bookViews>
    <workbookView xWindow="8115" yWindow="3165" windowWidth="1108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<sst xmlns="http://schemas.openxmlformats.org/spreadsheetml/2006/main" count="270" uniqueCount="102">
  <si>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</si>
  <si>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</si>
  <si>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</si>
  <si>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</si>
  <si>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</si>
  <si>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</si>
  <si>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</si>
  <si>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</si>
  <si>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</si>
  <si>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</si>
  <si>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</si>
  <si>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</si>
  <si>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</si>
  <si>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</si>
  <si>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</si>
  <si>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</si>
  <si>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</si>
  <si>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</si>
  <si>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</si>
  <si>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</si>
  <si>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</si>
  <si>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</si>
  <si>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</si>
  <si>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</si>
  <si>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</si>
  <si>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</si>
  <si>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</si>
  <si>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</si>
  <si>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</si>
  <si>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</si>
  <si>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</si>
  <si>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</si>
  <si>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</si>
  <si>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</si>
  <si>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</si>
  <si>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</si>
  <si>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</si>
  <si>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</si>
  <si>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</si>
  <si>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</si>
  <si>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</si>
  <si>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</si>
  <si>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</si>
  <si>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</si>
  <si>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</si>
  <si>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</si>
  <si>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</si>
  <si>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</si>
  <si>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</si>
  <si>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</si>
  <si>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</si>
  <si>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</si>
  <si>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</si>
  <si>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</si>
  <si>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</si>
  <si>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</si>
  <si>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</si>
  <si>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</si>
  <si>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</si>
  <si>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</si>
  <si>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</si>
  <si>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</si>
  <si>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</si>
  <si>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</si>
  <si>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</si>
  <si>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</si>
  <si>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</si>
  <si>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</si>
  <si>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</si>
  <si>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</si>
  <si>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</si>
  <si>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</si>
  <si>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</si>
  <si>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</si>
  <si>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</si>
  <si>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</si>
  <si>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</si>
  <si>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</si>
  <si>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</si>
  <si>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</si>
  <si>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</si>
  <si>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</si>
  <si>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</si>
  <si>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</si>
  <si>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</si>
  <si>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</si>
  <si>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</si>
  <si>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</si>
  <si>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</si>
  <si>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</si>
  <si>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</si>
  <si>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</si>
  <si>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</si>
  <si>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</si>
  <si>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</si>
  <si>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</si>
  <si>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</si>
  <si>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</si>
  <si>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</si>
  <si>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9 September 2022</t>
  </si>
  <si>
    <t>09.09.2022</t>
  </si>
  <si>
    <t>10.09.2021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</si>
</sst>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1641835</v>
      </c>
      <c r="C11" s="67">
        <v>1531050</v>
      </c>
      <c r="D11" s="98">
        <f>IFERROR(((B11/C11)-1)*100,IF(B11+C11&lt;&gt;0,100,0))</f>
        <v>7.2358838705463668</v>
      </c>
      <c r="E11" s="67">
        <v>56635464</v>
      </c>
      <c r="F11" s="67">
        <v>57938861</v>
      </c>
      <c r="G11" s="98">
        <f>IFERROR(((E11/F11)-1)*100,IF(E11+F11&lt;&gt;0,100,0))</f>
        <v>-2.2496075647741809</v>
      </c>
    </row>
    <row r="12" spans="1:7" s="16" customFormat="1" ht="12" x14ac:dyDescent="0.2">
      <c r="A12" s="64" t="s">
        <v>9</v>
      </c>
      <c r="B12" s="67">
        <v>1774559.0260000001</v>
      </c>
      <c r="C12" s="67">
        <v>1649306.2660000001</v>
      </c>
      <c r="D12" s="98">
        <f>IFERROR(((B12/C12)-1)*100,IF(B12+C12&lt;&gt;0,100,0))</f>
        <v>7.5942693350562918</v>
      </c>
      <c r="E12" s="67">
        <v>56836547.101999998</v>
      </c>
      <c r="F12" s="67">
        <v>89780172.152999997</v>
      </c>
      <c r="G12" s="98">
        <f>IFERROR(((E12/F12)-1)*100,IF(E12+F12&lt;&gt;0,100,0))</f>
        <v>-36.693653243233605</v>
      </c>
    </row>
    <row r="13" spans="1:7" s="16" customFormat="1" ht="12" x14ac:dyDescent="0.2">
      <c r="A13" s="64" t="s">
        <v>10</v>
      </c>
      <c r="B13" s="67">
        <v>114907632.55873699</v>
      </c>
      <c r="C13" s="67">
        <v>98473357.604980305</v>
      </c>
      <c r="D13" s="98">
        <f>IFERROR(((B13/C13)-1)*100,IF(B13+C13&lt;&gt;0,100,0))</f>
        <v>16.689057175933563</v>
      </c>
      <c r="E13" s="67">
        <v>4158389554.5815101</v>
      </c>
      <c r="F13" s="67">
        <v>4149529628.1087399</v>
      </c>
      <c r="G13" s="98">
        <f>IFERROR(((E13/F13)-1)*100,IF(E13+F13&lt;&gt;0,100,0))</f>
        <v>0.21351640467279775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467</v>
      </c>
      <c r="C16" s="67">
        <v>412</v>
      </c>
      <c r="D16" s="98">
        <f>IFERROR(((B16/C16)-1)*100,IF(B16+C16&lt;&gt;0,100,0))</f>
        <v>13.349514563106801</v>
      </c>
      <c r="E16" s="67">
        <v>14345</v>
      </c>
      <c r="F16" s="67">
        <v>12383</v>
      </c>
      <c r="G16" s="98">
        <f>IFERROR(((E16/F16)-1)*100,IF(E16+F16&lt;&gt;0,100,0))</f>
        <v>15.844302673019461</v>
      </c>
    </row>
    <row r="17" spans="1:7" s="16" customFormat="1" ht="12" x14ac:dyDescent="0.2">
      <c r="A17" s="64" t="s">
        <v>9</v>
      </c>
      <c r="B17" s="67">
        <v>153554.64499999999</v>
      </c>
      <c r="C17" s="67">
        <v>147425.209</v>
      </c>
      <c r="D17" s="98">
        <f>IFERROR(((B17/C17)-1)*100,IF(B17+C17&lt;&gt;0,100,0))</f>
        <v>4.1576580027096854</v>
      </c>
      <c r="E17" s="67">
        <v>5880855.3420000002</v>
      </c>
      <c r="F17" s="67">
        <v>8289389.3700000001</v>
      </c>
      <c r="G17" s="98">
        <f>IFERROR(((E17/F17)-1)*100,IF(E17+F17&lt;&gt;0,100,0))</f>
        <v>-29.055626663125366</v>
      </c>
    </row>
    <row r="18" spans="1:7" s="16" customFormat="1" ht="12" x14ac:dyDescent="0.2">
      <c r="A18" s="64" t="s">
        <v>10</v>
      </c>
      <c r="B18" s="67">
        <v>12256705.993007001</v>
      </c>
      <c r="C18" s="67">
        <v>8190046.8951253202</v>
      </c>
      <c r="D18" s="98">
        <f>IFERROR(((B18/C18)-1)*100,IF(B18+C18&lt;&gt;0,100,0))</f>
        <v>49.653672927100544</v>
      </c>
      <c r="E18" s="67">
        <v>412249099.51671201</v>
      </c>
      <c r="F18" s="67">
        <v>372717005.78641099</v>
      </c>
      <c r="G18" s="98">
        <f>IFERROR(((E18/F18)-1)*100,IF(E18+F18&lt;&gt;0,100,0))</f>
        <v>10.606463648443043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15507735.63116</v>
      </c>
      <c r="C24" s="66">
        <v>12567069.69538</v>
      </c>
      <c r="D24" s="65">
        <f>B24-C24</f>
        <v>2940665.9357799999</v>
      </c>
      <c r="E24" s="67">
        <v>657662518.96068001</v>
      </c>
      <c r="F24" s="67">
        <v>744313222.82471001</v>
      </c>
      <c r="G24" s="65">
        <f>E24-F24</f>
        <v>-86650703.864030004</v>
      </c>
    </row>
    <row r="25" spans="1:7" s="16" customFormat="1" ht="12" x14ac:dyDescent="0.2">
      <c r="A25" s="68" t="s">
        <v>15</v>
      </c>
      <c r="B25" s="66">
        <v>18489016.873470001</v>
      </c>
      <c r="C25" s="66">
        <v>16094805.47682</v>
      </c>
      <c r="D25" s="65">
        <f>B25-C25</f>
        <v>2394211.3966500014</v>
      </c>
      <c r="E25" s="67">
        <v>719985010.58842003</v>
      </c>
      <c r="F25" s="67">
        <v>832556443.45799994</v>
      </c>
      <c r="G25" s="65">
        <f>E25-F25</f>
        <v>-112571432.86957991</v>
      </c>
    </row>
    <row r="26" spans="1:7" s="28" customFormat="1" ht="12" x14ac:dyDescent="0.2">
      <c r="A26" s="69" t="s">
        <v>16</v>
      </c>
      <c r="B26" s="70">
        <f>B24-B25</f>
        <v>-2981281.2423100006</v>
      </c>
      <c r="C26" s="70">
        <f>C24-C25</f>
        <v>-3527735.7814399991</v>
      </c>
      <c r="D26" s="70"/>
      <c r="E26" s="70">
        <f>E24-E25</f>
        <v>-62322491.627740026</v>
      </c>
      <c r="F26" s="70">
        <f>F24-F25</f>
        <v>-88243220.633289933</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68708.480107059993</v>
      </c>
      <c r="C33" s="132">
        <v>64296.057786680001</v>
      </c>
      <c r="D33" s="98">
        <f t="shared" ref="D33:D42" si="0">IFERROR(((B33/C33)-1)*100,IF(B33+C33&lt;&gt;0,100,0))</f>
        <v>6.8626638588316302</v>
      </c>
      <c r="E33" s="64"/>
      <c r="F33" s="132">
        <v>69221.42</v>
      </c>
      <c r="G33" s="132">
        <v>66313.289999999994</v>
      </c>
    </row>
    <row r="34" spans="1:7" s="16" customFormat="1" ht="12" x14ac:dyDescent="0.2">
      <c r="A34" s="64" t="s">
        <v>23</v>
      </c>
      <c r="B34" s="132">
        <v>77263.23846927</v>
      </c>
      <c r="C34" s="132">
        <v>74241.290260559996</v>
      </c>
      <c r="D34" s="98">
        <f t="shared" si="0"/>
        <v>4.070441391985602</v>
      </c>
      <c r="E34" s="64"/>
      <c r="F34" s="132">
        <v>77531.13</v>
      </c>
      <c r="G34" s="132">
        <v>74508.98</v>
      </c>
    </row>
    <row r="35" spans="1:7" s="16" customFormat="1" ht="12" x14ac:dyDescent="0.2">
      <c r="A35" s="64" t="s">
        <v>24</v>
      </c>
      <c r="B35" s="132">
        <v>69896.136040889993</v>
      </c>
      <c r="C35" s="132">
        <v>58919.86931052</v>
      </c>
      <c r="D35" s="98">
        <f t="shared" si="0"/>
        <v>18.629143035811534</v>
      </c>
      <c r="E35" s="64"/>
      <c r="F35" s="132">
        <v>70885.53</v>
      </c>
      <c r="G35" s="132">
        <v>68922.789999999994</v>
      </c>
    </row>
    <row r="36" spans="1:7" s="16" customFormat="1" ht="12" x14ac:dyDescent="0.2">
      <c r="A36" s="64" t="s">
        <v>25</v>
      </c>
      <c r="B36" s="132">
        <v>62126.763069000001</v>
      </c>
      <c r="C36" s="132">
        <v>58175.748363350001</v>
      </c>
      <c r="D36" s="98">
        <f t="shared" si="0"/>
        <v>6.7915150501769661</v>
      </c>
      <c r="E36" s="64"/>
      <c r="F36" s="132">
        <v>62622.46</v>
      </c>
      <c r="G36" s="132">
        <v>59824.74</v>
      </c>
    </row>
    <row r="37" spans="1:7" s="16" customFormat="1" ht="12" x14ac:dyDescent="0.2">
      <c r="A37" s="64" t="s">
        <v>79</v>
      </c>
      <c r="B37" s="132">
        <v>63309.819419070001</v>
      </c>
      <c r="C37" s="132">
        <v>60697.895994439998</v>
      </c>
      <c r="D37" s="98">
        <f t="shared" si="0"/>
        <v>4.3031531519136301</v>
      </c>
      <c r="E37" s="64"/>
      <c r="F37" s="132">
        <v>64759.45</v>
      </c>
      <c r="G37" s="132">
        <v>59043.78</v>
      </c>
    </row>
    <row r="38" spans="1:7" s="16" customFormat="1" ht="12" x14ac:dyDescent="0.2">
      <c r="A38" s="64" t="s">
        <v>26</v>
      </c>
      <c r="B38" s="132">
        <v>84682.124434080004</v>
      </c>
      <c r="C38" s="132">
        <v>81827.045933989997</v>
      </c>
      <c r="D38" s="98">
        <f t="shared" si="0"/>
        <v>3.4891623759621071</v>
      </c>
      <c r="E38" s="64"/>
      <c r="F38" s="132">
        <v>85083.49</v>
      </c>
      <c r="G38" s="132">
        <v>81665.05</v>
      </c>
    </row>
    <row r="39" spans="1:7" s="16" customFormat="1" ht="12" x14ac:dyDescent="0.2">
      <c r="A39" s="64" t="s">
        <v>27</v>
      </c>
      <c r="B39" s="132">
        <v>15003.204798299999</v>
      </c>
      <c r="C39" s="132">
        <v>13848.274131960001</v>
      </c>
      <c r="D39" s="98">
        <f t="shared" si="0"/>
        <v>8.3398888217743217</v>
      </c>
      <c r="E39" s="64"/>
      <c r="F39" s="132">
        <v>15381.88</v>
      </c>
      <c r="G39" s="132">
        <v>14650.34</v>
      </c>
    </row>
    <row r="40" spans="1:7" s="16" customFormat="1" ht="12" x14ac:dyDescent="0.2">
      <c r="A40" s="64" t="s">
        <v>28</v>
      </c>
      <c r="B40" s="132">
        <v>85124.679064769996</v>
      </c>
      <c r="C40" s="132">
        <v>81173.197274310005</v>
      </c>
      <c r="D40" s="98">
        <f t="shared" si="0"/>
        <v>4.8679637160363276</v>
      </c>
      <c r="E40" s="64"/>
      <c r="F40" s="132">
        <v>85514.71</v>
      </c>
      <c r="G40" s="132">
        <v>82839.03</v>
      </c>
    </row>
    <row r="41" spans="1:7" s="16" customFormat="1" ht="12" x14ac:dyDescent="0.2">
      <c r="A41" s="64" t="s">
        <v>29</v>
      </c>
      <c r="B41" s="72"/>
      <c r="C41" s="72"/>
      <c r="D41" s="98">
        <f t="shared" si="0"/>
        <v>0</v>
      </c>
      <c r="E41" s="64"/>
      <c r="F41" s="72"/>
      <c r="G41" s="72"/>
    </row>
    <row r="42" spans="1:7" s="16" customFormat="1" ht="12" x14ac:dyDescent="0.2">
      <c r="A42" s="64" t="s">
        <v>78</v>
      </c>
      <c r="B42" s="132">
        <v>1287.7456978499999</v>
      </c>
      <c r="C42" s="132">
        <v>1123.06989359</v>
      </c>
      <c r="D42" s="98">
        <f t="shared" si="0"/>
        <v>14.663005855637179</v>
      </c>
      <c r="E42" s="64"/>
      <c r="F42" s="132">
        <v>1332.09</v>
      </c>
      <c r="G42" s="132">
        <v>1264.9100000000001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19785.709604617401</v>
      </c>
      <c r="D48" s="72"/>
      <c r="E48" s="133">
        <v>18406.3043331749</v>
      </c>
      <c r="F48" s="72"/>
      <c r="G48" s="98">
        <f>IFERROR(((C48/E48)-1)*100,IF(C48+E48&lt;&gt;0,100,0))</f>
        <v>7.4942000657693519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2839</v>
      </c>
      <c r="D54" s="75"/>
      <c r="E54" s="134">
        <v>452074</v>
      </c>
      <c r="F54" s="134">
        <v>47762169.670000002</v>
      </c>
      <c r="G54" s="134">
        <v>9204681.7200000007</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5440</v>
      </c>
      <c r="C68" s="66">
        <v>4982</v>
      </c>
      <c r="D68" s="98">
        <f>IFERROR(((B68/C68)-1)*100,IF(B68+C68&lt;&gt;0,100,0))</f>
        <v>9.1930951425130516</v>
      </c>
      <c r="E68" s="66">
        <v>238728</v>
      </c>
      <c r="F68" s="66">
        <v>230157</v>
      </c>
      <c r="G68" s="98">
        <f>IFERROR(((E68/F68)-1)*100,IF(E68+F68&lt;&gt;0,100,0))</f>
        <v>3.7239797181923606</v>
      </c>
    </row>
    <row r="69" spans="1:7" s="16" customFormat="1" ht="12" x14ac:dyDescent="0.2">
      <c r="A69" s="79" t="s">
        <v>54</v>
      </c>
      <c r="B69" s="67">
        <v>146577011.73899999</v>
      </c>
      <c r="C69" s="66">
        <v>112514855.138</v>
      </c>
      <c r="D69" s="98">
        <f>IFERROR(((B69/C69)-1)*100,IF(B69+C69&lt;&gt;0,100,0))</f>
        <v>30.273475052891996</v>
      </c>
      <c r="E69" s="66">
        <v>7100986405.7550001</v>
      </c>
      <c r="F69" s="66">
        <v>7015236403.8529997</v>
      </c>
      <c r="G69" s="98">
        <f>IFERROR(((E69/F69)-1)*100,IF(E69+F69&lt;&gt;0,100,0))</f>
        <v>1.2223394475331384</v>
      </c>
    </row>
    <row r="70" spans="1:7" s="62" customFormat="1" ht="12" x14ac:dyDescent="0.2">
      <c r="A70" s="79" t="s">
        <v>55</v>
      </c>
      <c r="B70" s="67">
        <v>140475215.55816999</v>
      </c>
      <c r="C70" s="66">
        <v>118337541.19403</v>
      </c>
      <c r="D70" s="98">
        <f>IFERROR(((B70/C70)-1)*100,IF(B70+C70&lt;&gt;0,100,0))</f>
        <v>18.707228611284354</v>
      </c>
      <c r="E70" s="66">
        <v>6797302446.4223204</v>
      </c>
      <c r="F70" s="66">
        <v>6907663733.7278996</v>
      </c>
      <c r="G70" s="98">
        <f>IFERROR(((E70/F70)-1)*100,IF(E70+F70&lt;&gt;0,100,0))</f>
        <v>-1.5976644428523756</v>
      </c>
    </row>
    <row r="71" spans="1:7" s="16" customFormat="1" ht="12" x14ac:dyDescent="0.2">
      <c r="A71" s="79" t="s">
        <v>94</v>
      </c>
      <c r="B71" s="98">
        <f>IFERROR(B69/B68/1000,)</f>
        <v>26.944303628492644</v>
      </c>
      <c r="C71" s="98">
        <f>IFERROR(C69/C68/1000,)</f>
        <v>22.584274415495784</v>
      </c>
      <c r="D71" s="98">
        <f>IFERROR(((B71/C71)-1)*100,IF(B71+C71&lt;&gt;0,100,0))</f>
        <v>19.305597925277173</v>
      </c>
      <c r="E71" s="98">
        <f>IFERROR(E69/E68/1000,)</f>
        <v>29.745092346750276</v>
      </c>
      <c r="F71" s="98">
        <f>IFERROR(F69/F68/1000,)</f>
        <v>30.480221778407781</v>
      </c>
      <c r="G71" s="98">
        <f>IFERROR(((E71/F71)-1)*100,IF(E71+F71&lt;&gt;0,100,0))</f>
        <v>-2.4118244184767379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2537</v>
      </c>
      <c r="C74" s="66">
        <v>3023</v>
      </c>
      <c r="D74" s="98">
        <f>IFERROR(((B74/C74)-1)*100,IF(B74+C74&lt;&gt;0,100,0))</f>
        <v>-16.07674495534237</v>
      </c>
      <c r="E74" s="66">
        <v>98185</v>
      </c>
      <c r="F74" s="66">
        <v>103589</v>
      </c>
      <c r="G74" s="98">
        <f>IFERROR(((E74/F74)-1)*100,IF(E74+F74&lt;&gt;0,100,0))</f>
        <v>-5.2167701203795769</v>
      </c>
    </row>
    <row r="75" spans="1:7" s="16" customFormat="1" ht="12" x14ac:dyDescent="0.2">
      <c r="A75" s="79" t="s">
        <v>54</v>
      </c>
      <c r="B75" s="67">
        <v>433249510.33700001</v>
      </c>
      <c r="C75" s="66">
        <v>548341042.65199995</v>
      </c>
      <c r="D75" s="98">
        <f>IFERROR(((B75/C75)-1)*100,IF(B75+C75&lt;&gt;0,100,0))</f>
        <v>-20.989042103864875</v>
      </c>
      <c r="E75" s="66">
        <v>18542113044.571999</v>
      </c>
      <c r="F75" s="66">
        <v>16441557544.398001</v>
      </c>
      <c r="G75" s="98">
        <f>IFERROR(((E75/F75)-1)*100,IF(E75+F75&lt;&gt;0,100,0))</f>
        <v>12.775891180028154</v>
      </c>
    </row>
    <row r="76" spans="1:7" s="16" customFormat="1" ht="12" x14ac:dyDescent="0.2">
      <c r="A76" s="79" t="s">
        <v>55</v>
      </c>
      <c r="B76" s="67">
        <v>410846374.34000999</v>
      </c>
      <c r="C76" s="66">
        <v>541652246.27714002</v>
      </c>
      <c r="D76" s="98">
        <f>IFERROR(((B76/C76)-1)*100,IF(B76+C76&lt;&gt;0,100,0))</f>
        <v>-24.14941926968439</v>
      </c>
      <c r="E76" s="66">
        <v>17450337110.596401</v>
      </c>
      <c r="F76" s="66">
        <v>15877760412.325399</v>
      </c>
      <c r="G76" s="98">
        <f>IFERROR(((E76/F76)-1)*100,IF(E76+F76&lt;&gt;0,100,0))</f>
        <v>9.9042727527886232</v>
      </c>
    </row>
    <row r="77" spans="1:7" s="16" customFormat="1" ht="12" x14ac:dyDescent="0.2">
      <c r="A77" s="79" t="s">
        <v>94</v>
      </c>
      <c r="B77" s="98">
        <f>IFERROR(B75/B74/1000,)</f>
        <v>170.77237301419001</v>
      </c>
      <c r="C77" s="98">
        <f>IFERROR(C75/C74/1000,)</f>
        <v>181.3896932358584</v>
      </c>
      <c r="D77" s="98">
        <f>IFERROR(((B77/C77)-1)*100,IF(B77+C77&lt;&gt;0,100,0))</f>
        <v>-5.8533205675930233</v>
      </c>
      <c r="E77" s="98">
        <f>IFERROR(E75/E74/1000,)</f>
        <v>188.84873498571065</v>
      </c>
      <c r="F77" s="98">
        <f>IFERROR(F75/F74/1000,)</f>
        <v>158.71914531849907</v>
      </c>
      <c r="G77" s="98">
        <f>IFERROR(((E77/F77)-1)*100,IF(E77+F77&lt;&gt;0,100,0))</f>
        <v>18.982958613310963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151</v>
      </c>
      <c r="C80" s="66">
        <v>119</v>
      </c>
      <c r="D80" s="98">
        <f>IFERROR(((B80/C80)-1)*100,IF(B80+C80&lt;&gt;0,100,0))</f>
        <v>26.890756302521002</v>
      </c>
      <c r="E80" s="66">
        <v>7202</v>
      </c>
      <c r="F80" s="66">
        <v>5752</v>
      </c>
      <c r="G80" s="98">
        <f>IFERROR(((E80/F80)-1)*100,IF(E80+F80&lt;&gt;0,100,0))</f>
        <v>25.208623087621707</v>
      </c>
    </row>
    <row r="81" spans="1:7" s="16" customFormat="1" ht="12" x14ac:dyDescent="0.2">
      <c r="A81" s="79" t="s">
        <v>54</v>
      </c>
      <c r="B81" s="67">
        <v>17605720.414000001</v>
      </c>
      <c r="C81" s="66">
        <v>11027473.956</v>
      </c>
      <c r="D81" s="98">
        <f>IFERROR(((B81/C81)-1)*100,IF(B81+C81&lt;&gt;0,100,0))</f>
        <v>59.653248642866252</v>
      </c>
      <c r="E81" s="66">
        <v>860509710.17999995</v>
      </c>
      <c r="F81" s="66">
        <v>490219157.07999998</v>
      </c>
      <c r="G81" s="98">
        <f>IFERROR(((E81/F81)-1)*100,IF(E81+F81&lt;&gt;0,100,0))</f>
        <v>75.535716577386097</v>
      </c>
    </row>
    <row r="82" spans="1:7" s="16" customFormat="1" ht="12" x14ac:dyDescent="0.2">
      <c r="A82" s="79" t="s">
        <v>55</v>
      </c>
      <c r="B82" s="67">
        <v>4227865.1682398701</v>
      </c>
      <c r="C82" s="66">
        <v>6774777.97948022</v>
      </c>
      <c r="D82" s="98">
        <f>IFERROR(((B82/C82)-1)*100,IF(B82+C82&lt;&gt;0,100,0))</f>
        <v>-37.59404099963961</v>
      </c>
      <c r="E82" s="66">
        <v>335659682.14849198</v>
      </c>
      <c r="F82" s="66">
        <v>156612507.30882001</v>
      </c>
      <c r="G82" s="98">
        <f>IFERROR(((E82/F82)-1)*100,IF(E82+F82&lt;&gt;0,100,0))</f>
        <v>114.3249526595048</v>
      </c>
    </row>
    <row r="83" spans="1:7" s="32" customFormat="1" x14ac:dyDescent="0.2">
      <c r="A83" s="79" t="s">
        <v>94</v>
      </c>
      <c r="B83" s="98">
        <f>IFERROR(B81/B80/1000,)</f>
        <v>116.59417492715232</v>
      </c>
      <c r="C83" s="98">
        <f>IFERROR(C81/C80/1000,)</f>
        <v>92.667848369747901</v>
      </c>
      <c r="D83" s="98">
        <f>IFERROR(((B83/C83)-1)*100,IF(B83+C83&lt;&gt;0,100,0))</f>
        <v>25.819447605967461</v>
      </c>
      <c r="E83" s="98">
        <f>IFERROR(E81/E80/1000,)</f>
        <v>119.48204806720355</v>
      </c>
      <c r="F83" s="98">
        <f>IFERROR(F81/F80/1000,)</f>
        <v>85.225861801112657</v>
      </c>
      <c r="G83" s="98">
        <f>IFERROR(((E83/F83)-1)*100,IF(E83+F83&lt;&gt;0,100,0))</f>
        <v>40.194590634979853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8128</v>
      </c>
      <c r="C86" s="64">
        <f>C68+C74+C80</f>
        <v>8124</v>
      </c>
      <c r="D86" s="98">
        <f>IFERROR(((B86/C86)-1)*100,IF(B86+C86&lt;&gt;0,100,0))</f>
        <v>4.9236829148213701E-2</v>
      </c>
      <c r="E86" s="64">
        <f>E68+E74+E80</f>
        <v>344115</v>
      </c>
      <c r="F86" s="64">
        <f>F68+F74+F80</f>
        <v>339498</v>
      </c>
      <c r="G86" s="98">
        <f>IFERROR(((E86/F86)-1)*100,IF(E86+F86&lt;&gt;0,100,0))</f>
        <v>1.3599491013201792</v>
      </c>
    </row>
    <row r="87" spans="1:7" s="62" customFormat="1" ht="12" x14ac:dyDescent="0.2">
      <c r="A87" s="79" t="s">
        <v>54</v>
      </c>
      <c r="B87" s="64">
        <f t="shared" ref="B87:C87" si="1">B69+B75+B81</f>
        <v>597432242.49000001</v>
      </c>
      <c r="C87" s="64">
        <f t="shared" si="1"/>
        <v>671883371.74599993</v>
      </c>
      <c r="D87" s="98">
        <f>IFERROR(((B87/C87)-1)*100,IF(B87+C87&lt;&gt;0,100,0))</f>
        <v>-11.08096023607883</v>
      </c>
      <c r="E87" s="64">
        <f t="shared" ref="E87:F87" si="2">E69+E75+E81</f>
        <v>26503609160.507</v>
      </c>
      <c r="F87" s="64">
        <f t="shared" si="2"/>
        <v>23947013105.331001</v>
      </c>
      <c r="G87" s="98">
        <f>IFERROR(((E87/F87)-1)*100,IF(E87+F87&lt;&gt;0,100,0))</f>
        <v>10.676054019475423</v>
      </c>
    </row>
    <row r="88" spans="1:7" s="62" customFormat="1" ht="12" x14ac:dyDescent="0.2">
      <c r="A88" s="79" t="s">
        <v>55</v>
      </c>
      <c r="B88" s="64">
        <f t="shared" ref="B88:C88" si="3">B70+B76+B82</f>
        <v>555549455.06641984</v>
      </c>
      <c r="C88" s="64">
        <f t="shared" si="3"/>
        <v>666764565.45065033</v>
      </c>
      <c r="D88" s="98">
        <f>IFERROR(((B88/C88)-1)*100,IF(B88+C88&lt;&gt;0,100,0))</f>
        <v>-16.679817156909483</v>
      </c>
      <c r="E88" s="64">
        <f t="shared" ref="E88:F88" si="4">E70+E76+E82</f>
        <v>24583299239.167213</v>
      </c>
      <c r="F88" s="64">
        <f t="shared" si="4"/>
        <v>22942036653.362118</v>
      </c>
      <c r="G88" s="98">
        <f>IFERROR(((E88/F88)-1)*100,IF(E88+F88&lt;&gt;0,100,0))</f>
        <v>7.1539532893413416</v>
      </c>
    </row>
    <row r="89" spans="1:7" s="63" customFormat="1" x14ac:dyDescent="0.2">
      <c r="A89" s="79" t="s">
        <v>95</v>
      </c>
      <c r="B89" s="98">
        <f>IFERROR((B75/B87)*100,IF(B75+B87&lt;&gt;0,100,0))</f>
        <v>72.518602031133568</v>
      </c>
      <c r="C89" s="98">
        <f>IFERROR((C75/C87)*100,IF(C75+C87&lt;&gt;0,100,0))</f>
        <v>81.612533619792544</v>
      </c>
      <c r="D89" s="98">
        <f>IFERROR(((B89/C89)-1)*100,IF(B89+C89&lt;&gt;0,100,0))</f>
        <v>-11.142812488857135</v>
      </c>
      <c r="E89" s="98">
        <f>IFERROR((E75/E87)*100,IF(E75+E87&lt;&gt;0,100,0))</f>
        <v>69.960709623659795</v>
      </c>
      <c r="F89" s="98">
        <f>IFERROR((F75/F87)*100,IF(F75+F87&lt;&gt;0,100,0))</f>
        <v>68.65807218662205</v>
      </c>
      <c r="G89" s="98">
        <f>IFERROR(((E89/F89)-1)*100,IF(E89+F89&lt;&gt;0,100,0))</f>
        <v>1.8972822794921962</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62858682.425999999</v>
      </c>
      <c r="C97" s="135">
        <v>49298772.552000001</v>
      </c>
      <c r="D97" s="65">
        <f>B97-C97</f>
        <v>13559909.873999998</v>
      </c>
      <c r="E97" s="135">
        <v>2441332239.3610001</v>
      </c>
      <c r="F97" s="135">
        <v>2223786539.6069999</v>
      </c>
      <c r="G97" s="80">
        <f>E97-F97</f>
        <v>217545699.75400019</v>
      </c>
    </row>
    <row r="98" spans="1:7" s="62" customFormat="1" ht="13.5" x14ac:dyDescent="0.2">
      <c r="A98" s="114" t="s">
        <v>88</v>
      </c>
      <c r="B98" s="66">
        <v>66106521.336000003</v>
      </c>
      <c r="C98" s="135">
        <v>48143557.325000003</v>
      </c>
      <c r="D98" s="65">
        <f>B98-C98</f>
        <v>17962964.011</v>
      </c>
      <c r="E98" s="135">
        <v>2400078271.2930002</v>
      </c>
      <c r="F98" s="135">
        <v>2181755984.1789999</v>
      </c>
      <c r="G98" s="80">
        <f>E98-F98</f>
        <v>218322287.11400032</v>
      </c>
    </row>
    <row r="99" spans="1:7" s="62" customFormat="1" ht="12" x14ac:dyDescent="0.2">
      <c r="A99" s="115" t="s">
        <v>16</v>
      </c>
      <c r="B99" s="65">
        <f>B97-B98</f>
        <v>-3247838.9100000039</v>
      </c>
      <c r="C99" s="65">
        <f>C97-C98</f>
        <v>1155215.2269999981</v>
      </c>
      <c r="D99" s="82"/>
      <c r="E99" s="65">
        <f>E97-E98</f>
        <v>41253968.06799984</v>
      </c>
      <c r="F99" s="82">
        <f>F97-F98</f>
        <v>42030555.427999973</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14458151.050000001</v>
      </c>
      <c r="C102" s="135">
        <v>7980568.9939999999</v>
      </c>
      <c r="D102" s="65">
        <f>B102-C102</f>
        <v>6477582.0560000008</v>
      </c>
      <c r="E102" s="135">
        <v>808395477.90100002</v>
      </c>
      <c r="F102" s="135">
        <v>787744416.95700002</v>
      </c>
      <c r="G102" s="80">
        <f>E102-F102</f>
        <v>20651060.944000006</v>
      </c>
    </row>
    <row r="103" spans="1:7" s="16" customFormat="1" ht="13.5" x14ac:dyDescent="0.2">
      <c r="A103" s="79" t="s">
        <v>88</v>
      </c>
      <c r="B103" s="66">
        <v>15529323.854</v>
      </c>
      <c r="C103" s="135">
        <v>11694683.882999999</v>
      </c>
      <c r="D103" s="65">
        <f>B103-C103</f>
        <v>3834639.9710000008</v>
      </c>
      <c r="E103" s="135">
        <v>923334180.36199999</v>
      </c>
      <c r="F103" s="135">
        <v>855231953.47099996</v>
      </c>
      <c r="G103" s="80">
        <f>E103-F103</f>
        <v>68102226.891000032</v>
      </c>
    </row>
    <row r="104" spans="1:7" s="28" customFormat="1" ht="12" x14ac:dyDescent="0.2">
      <c r="A104" s="81" t="s">
        <v>16</v>
      </c>
      <c r="B104" s="65">
        <f>B102-B103</f>
        <v>-1071172.8039999995</v>
      </c>
      <c r="C104" s="65">
        <f>C102-C103</f>
        <v>-3714114.8889999995</v>
      </c>
      <c r="D104" s="82"/>
      <c r="E104" s="65">
        <f>E102-E103</f>
        <v>-114938702.46099997</v>
      </c>
      <c r="F104" s="82">
        <f>F102-F103</f>
        <v>-67487536.513999939</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836.57851715843503</v>
      </c>
      <c r="C111" s="137">
        <v>813.72200198535404</v>
      </c>
      <c r="D111" s="98">
        <f>IFERROR(((B111/C111)-1)*100,IF(B111+C111&lt;&gt;0,100,0))</f>
        <v>2.8088849898755042</v>
      </c>
      <c r="E111" s="84"/>
      <c r="F111" s="136">
        <v>837.03718506202404</v>
      </c>
      <c r="G111" s="136">
        <v>826.38935630096898</v>
      </c>
    </row>
    <row r="112" spans="1:7" s="16" customFormat="1" ht="12" x14ac:dyDescent="0.2">
      <c r="A112" s="79" t="s">
        <v>50</v>
      </c>
      <c r="B112" s="136">
        <v>824.92880372332195</v>
      </c>
      <c r="C112" s="137">
        <v>803.499763714491</v>
      </c>
      <c r="D112" s="98">
        <f>IFERROR(((B112/C112)-1)*100,IF(B112+C112&lt;&gt;0,100,0))</f>
        <v>2.6669628264440082</v>
      </c>
      <c r="E112" s="84"/>
      <c r="F112" s="136">
        <v>825.33619430600595</v>
      </c>
      <c r="G112" s="136">
        <v>814.75978181458402</v>
      </c>
    </row>
    <row r="113" spans="1:7" s="16" customFormat="1" ht="12" x14ac:dyDescent="0.2">
      <c r="A113" s="79" t="s">
        <v>51</v>
      </c>
      <c r="B113" s="136">
        <v>893.41992633655104</v>
      </c>
      <c r="C113" s="137">
        <v>857.70510283603301</v>
      </c>
      <c r="D113" s="98">
        <f>IFERROR(((B113/C113)-1)*100,IF(B113+C113&lt;&gt;0,100,0))</f>
        <v>4.1639980201150451</v>
      </c>
      <c r="E113" s="84"/>
      <c r="F113" s="136">
        <v>894.49705737771501</v>
      </c>
      <c r="G113" s="136">
        <v>884.13041185579095</v>
      </c>
    </row>
    <row r="114" spans="1:7" s="28" customFormat="1" ht="12" x14ac:dyDescent="0.2">
      <c r="A114" s="81" t="s">
        <v>52</v>
      </c>
      <c r="B114" s="85"/>
      <c r="C114" s="84"/>
      <c r="D114" s="86"/>
      <c r="E114" s="84"/>
      <c r="F114" s="71"/>
      <c r="G114" s="71"/>
    </row>
    <row r="115" spans="1:7" s="16" customFormat="1" ht="12" x14ac:dyDescent="0.2">
      <c r="A115" s="79" t="s">
        <v>56</v>
      </c>
      <c r="B115" s="136">
        <v>629.72570307926105</v>
      </c>
      <c r="C115" s="137">
        <v>606.37707411100098</v>
      </c>
      <c r="D115" s="98">
        <f>IFERROR(((B115/C115)-1)*100,IF(B115+C115&lt;&gt;0,100,0))</f>
        <v>3.850513148520851</v>
      </c>
      <c r="E115" s="84"/>
      <c r="F115" s="136">
        <v>629.72570307926105</v>
      </c>
      <c r="G115" s="136">
        <v>627.25751129926005</v>
      </c>
    </row>
    <row r="116" spans="1:7" s="16" customFormat="1" ht="12" x14ac:dyDescent="0.2">
      <c r="A116" s="79" t="s">
        <v>57</v>
      </c>
      <c r="B116" s="136">
        <v>826.16404548821697</v>
      </c>
      <c r="C116" s="137">
        <v>802.66700874082301</v>
      </c>
      <c r="D116" s="98">
        <f>IFERROR(((B116/C116)-1)*100,IF(B116+C116&lt;&gt;0,100,0))</f>
        <v>2.927370440234589</v>
      </c>
      <c r="E116" s="84"/>
      <c r="F116" s="136">
        <v>826.16404548821697</v>
      </c>
      <c r="G116" s="136">
        <v>819.66733826351594</v>
      </c>
    </row>
    <row r="117" spans="1:7" s="16" customFormat="1" ht="12" x14ac:dyDescent="0.2">
      <c r="A117" s="79" t="s">
        <v>59</v>
      </c>
      <c r="B117" s="136">
        <v>950.79145003578901</v>
      </c>
      <c r="C117" s="137">
        <v>923.58110951004903</v>
      </c>
      <c r="D117" s="98">
        <f>IFERROR(((B117/C117)-1)*100,IF(B117+C117&lt;&gt;0,100,0))</f>
        <v>2.9461776822367947</v>
      </c>
      <c r="E117" s="84"/>
      <c r="F117" s="136">
        <v>950.79145003578901</v>
      </c>
      <c r="G117" s="136">
        <v>937.52897952143701</v>
      </c>
    </row>
    <row r="118" spans="1:7" s="16" customFormat="1" ht="12" x14ac:dyDescent="0.2">
      <c r="A118" s="79" t="s">
        <v>58</v>
      </c>
      <c r="B118" s="136">
        <v>894.74983581332901</v>
      </c>
      <c r="C118" s="137">
        <v>871.00180744765703</v>
      </c>
      <c r="D118" s="98">
        <f>IFERROR(((B118/C118)-1)*100,IF(B118+C118&lt;&gt;0,100,0))</f>
        <v>2.7265188387222805</v>
      </c>
      <c r="E118" s="84"/>
      <c r="F118" s="136">
        <v>898.33744085473597</v>
      </c>
      <c r="G118" s="136">
        <v>883.16931926996597</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8</v>
      </c>
      <c r="F126" s="66">
        <v>13</v>
      </c>
      <c r="G126" s="98">
        <f>IFERROR(((E126/F126)-1)*100,IF(E126+F126&lt;&gt;0,100,0))</f>
        <v>-38.46153846153846</v>
      </c>
    </row>
    <row r="127" spans="1:7" s="16" customFormat="1" ht="12" x14ac:dyDescent="0.2">
      <c r="A127" s="79" t="s">
        <v>72</v>
      </c>
      <c r="B127" s="67">
        <v>104</v>
      </c>
      <c r="C127" s="66">
        <v>54</v>
      </c>
      <c r="D127" s="98">
        <f>IFERROR(((B127/C127)-1)*100,IF(B127+C127&lt;&gt;0,100,0))</f>
        <v>92.592592592592581</v>
      </c>
      <c r="E127" s="66">
        <v>10529</v>
      </c>
      <c r="F127" s="66">
        <v>7808</v>
      </c>
      <c r="G127" s="98">
        <f>IFERROR(((E127/F127)-1)*100,IF(E127+F127&lt;&gt;0,100,0))</f>
        <v>34.848872950819668</v>
      </c>
    </row>
    <row r="128" spans="1:7" s="16" customFormat="1" ht="12" x14ac:dyDescent="0.2">
      <c r="A128" s="79" t="s">
        <v>74</v>
      </c>
      <c r="B128" s="67">
        <v>0</v>
      </c>
      <c r="C128" s="66">
        <v>4</v>
      </c>
      <c r="D128" s="98">
        <f>IFERROR(((B128/C128)-1)*100,IF(B128+C128&lt;&gt;0,100,0))</f>
        <v>-100</v>
      </c>
      <c r="E128" s="66">
        <v>273</v>
      </c>
      <c r="F128" s="66">
        <v>307</v>
      </c>
      <c r="G128" s="98">
        <f>IFERROR(((E128/F128)-1)*100,IF(E128+F128&lt;&gt;0,100,0))</f>
        <v>-11.074918566775249</v>
      </c>
    </row>
    <row r="129" spans="1:7" s="28" customFormat="1" ht="12" x14ac:dyDescent="0.2">
      <c r="A129" s="81" t="s">
        <v>34</v>
      </c>
      <c r="B129" s="82">
        <f>SUM(B126:B128)</f>
        <v>104</v>
      </c>
      <c r="C129" s="82">
        <f>SUM(C126:C128)</f>
        <v>58</v>
      </c>
      <c r="D129" s="98">
        <f>IFERROR(((B129/C129)-1)*100,IF(B129+C129&lt;&gt;0,100,0))</f>
        <v>79.310344827586206</v>
      </c>
      <c r="E129" s="82">
        <f>SUM(E126:E128)</f>
        <v>10810</v>
      </c>
      <c r="F129" s="82">
        <f>SUM(F126:F128)</f>
        <v>8128</v>
      </c>
      <c r="G129" s="98">
        <f>IFERROR(((E129/F129)-1)*100,IF(E129+F129&lt;&gt;0,100,0))</f>
        <v>32.997047244094489</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8</v>
      </c>
      <c r="C132" s="66">
        <v>5</v>
      </c>
      <c r="D132" s="98">
        <f>IFERROR(((B132/C132)-1)*100,IF(B132+C132&lt;&gt;0,100,0))</f>
        <v>60.000000000000007</v>
      </c>
      <c r="E132" s="66">
        <v>829</v>
      </c>
      <c r="F132" s="66">
        <v>798</v>
      </c>
      <c r="G132" s="98">
        <f>IFERROR(((E132/F132)-1)*100,IF(E132+F132&lt;&gt;0,100,0))</f>
        <v>3.8847117794486241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8</v>
      </c>
      <c r="C134" s="82">
        <f>SUM(C132:C133)</f>
        <v>5</v>
      </c>
      <c r="D134" s="98">
        <f>IFERROR(((B134/C134)-1)*100,IF(B134+C134&lt;&gt;0,100,0))</f>
        <v>60.000000000000007</v>
      </c>
      <c r="E134" s="82">
        <f>SUM(E132:E133)</f>
        <v>829</v>
      </c>
      <c r="F134" s="82">
        <f>SUM(F132:F133)</f>
        <v>798</v>
      </c>
      <c r="G134" s="98">
        <f>IFERROR(((E134/F134)-1)*100,IF(E134+F134&lt;&gt;0,100,0))</f>
        <v>3.8847117794486241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422</v>
      </c>
      <c r="F137" s="66">
        <v>80940</v>
      </c>
      <c r="G137" s="98">
        <f>IFERROR(((E137/F137)-1)*100,IF(E137+F137&lt;&gt;0,100,0))</f>
        <v>-99.478626142821852</v>
      </c>
    </row>
    <row r="138" spans="1:7" s="16" customFormat="1" ht="12" x14ac:dyDescent="0.2">
      <c r="A138" s="79" t="s">
        <v>72</v>
      </c>
      <c r="B138" s="67">
        <v>15702</v>
      </c>
      <c r="C138" s="66">
        <v>11434</v>
      </c>
      <c r="D138" s="98">
        <f>IFERROR(((B138/C138)-1)*100,IF(B138+C138&lt;&gt;0,100,0))</f>
        <v>37.327269546965191</v>
      </c>
      <c r="E138" s="66">
        <v>10077011</v>
      </c>
      <c r="F138" s="66">
        <v>8534893</v>
      </c>
      <c r="G138" s="98">
        <f>IFERROR(((E138/F138)-1)*100,IF(E138+F138&lt;&gt;0,100,0))</f>
        <v>18.068392890221354</v>
      </c>
    </row>
    <row r="139" spans="1:7" s="16" customFormat="1" ht="12" x14ac:dyDescent="0.2">
      <c r="A139" s="79" t="s">
        <v>74</v>
      </c>
      <c r="B139" s="67">
        <v>0</v>
      </c>
      <c r="C139" s="66">
        <v>7</v>
      </c>
      <c r="D139" s="98">
        <f>IFERROR(((B139/C139)-1)*100,IF(B139+C139&lt;&gt;0,100,0))</f>
        <v>-100</v>
      </c>
      <c r="E139" s="66">
        <v>11946</v>
      </c>
      <c r="F139" s="66">
        <v>13325</v>
      </c>
      <c r="G139" s="98">
        <f>IFERROR(((E139/F139)-1)*100,IF(E139+F139&lt;&gt;0,100,0))</f>
        <v>-10.348968105065669</v>
      </c>
    </row>
    <row r="140" spans="1:7" s="16" customFormat="1" ht="12" x14ac:dyDescent="0.2">
      <c r="A140" s="81" t="s">
        <v>34</v>
      </c>
      <c r="B140" s="82">
        <f>SUM(B137:B139)</f>
        <v>15702</v>
      </c>
      <c r="C140" s="82">
        <f>SUM(C137:C139)</f>
        <v>11441</v>
      </c>
      <c r="D140" s="98">
        <f>IFERROR(((B140/C140)-1)*100,IF(B140+C140&lt;&gt;0,100,0))</f>
        <v>37.243247967834982</v>
      </c>
      <c r="E140" s="82">
        <f>SUM(E137:E139)</f>
        <v>10089379</v>
      </c>
      <c r="F140" s="82">
        <f>SUM(F137:F139)</f>
        <v>8629158</v>
      </c>
      <c r="G140" s="98">
        <f>IFERROR(((E140/F140)-1)*100,IF(E140+F140&lt;&gt;0,100,0))</f>
        <v>16.921940703832284</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8465</v>
      </c>
      <c r="C143" s="66">
        <v>8250</v>
      </c>
      <c r="D143" s="98">
        <f>IFERROR(((B143/C143)-1)*100,)</f>
        <v>2.6060606060606117</v>
      </c>
      <c r="E143" s="66">
        <v>471273</v>
      </c>
      <c r="F143" s="66">
        <v>388280</v>
      </c>
      <c r="G143" s="98">
        <f>IFERROR(((E143/F143)-1)*100,)</f>
        <v>21.374523539713607</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8465</v>
      </c>
      <c r="C145" s="82">
        <f>SUM(C143:C144)</f>
        <v>8250</v>
      </c>
      <c r="D145" s="98">
        <f>IFERROR(((B145/C145)-1)*100,)</f>
        <v>2.6060606060606117</v>
      </c>
      <c r="E145" s="82">
        <f>SUM(E143:E144)</f>
        <v>471273</v>
      </c>
      <c r="F145" s="82">
        <f>SUM(F143:F144)</f>
        <v>388280</v>
      </c>
      <c r="G145" s="98">
        <f>IFERROR(((E145/F145)-1)*100,)</f>
        <v>21.374523539713607</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9842.2469999999994</v>
      </c>
      <c r="F148" s="66">
        <v>1933655.365</v>
      </c>
      <c r="G148" s="98">
        <f>IFERROR(((E148/F148)-1)*100,IF(E148+F148&lt;&gt;0,100,0))</f>
        <v>-99.491003041278773</v>
      </c>
    </row>
    <row r="149" spans="1:7" s="32" customFormat="1" x14ac:dyDescent="0.2">
      <c r="A149" s="79" t="s">
        <v>72</v>
      </c>
      <c r="B149" s="67">
        <v>1440778.01875</v>
      </c>
      <c r="C149" s="66">
        <v>1092601.91704</v>
      </c>
      <c r="D149" s="98">
        <f>IFERROR(((B149/C149)-1)*100,IF(B149+C149&lt;&gt;0,100,0))</f>
        <v>31.866693283245763</v>
      </c>
      <c r="E149" s="66">
        <v>897457393.73211002</v>
      </c>
      <c r="F149" s="66">
        <v>802272568.92624998</v>
      </c>
      <c r="G149" s="98">
        <f>IFERROR(((E149/F149)-1)*100,IF(E149+F149&lt;&gt;0,100,0))</f>
        <v>11.864399767930989</v>
      </c>
    </row>
    <row r="150" spans="1:7" s="32" customFormat="1" x14ac:dyDescent="0.2">
      <c r="A150" s="79" t="s">
        <v>74</v>
      </c>
      <c r="B150" s="67">
        <v>0</v>
      </c>
      <c r="C150" s="66">
        <v>56659.6</v>
      </c>
      <c r="D150" s="98">
        <f>IFERROR(((B150/C150)-1)*100,IF(B150+C150&lt;&gt;0,100,0))</f>
        <v>-100</v>
      </c>
      <c r="E150" s="66">
        <v>79294643.319999993</v>
      </c>
      <c r="F150" s="66">
        <v>75724763.739999995</v>
      </c>
      <c r="G150" s="98">
        <f>IFERROR(((E150/F150)-1)*100,IF(E150+F150&lt;&gt;0,100,0))</f>
        <v>4.7142828893558919</v>
      </c>
    </row>
    <row r="151" spans="1:7" s="16" customFormat="1" ht="12" x14ac:dyDescent="0.2">
      <c r="A151" s="81" t="s">
        <v>34</v>
      </c>
      <c r="B151" s="82">
        <f>SUM(B148:B150)</f>
        <v>1440778.01875</v>
      </c>
      <c r="C151" s="82">
        <f>SUM(C148:C150)</f>
        <v>1149261.5170400001</v>
      </c>
      <c r="D151" s="98">
        <f>IFERROR(((B151/C151)-1)*100,IF(B151+C151&lt;&gt;0,100,0))</f>
        <v>25.365549736740522</v>
      </c>
      <c r="E151" s="82">
        <f>SUM(E148:E150)</f>
        <v>976761879.29910994</v>
      </c>
      <c r="F151" s="82">
        <f>SUM(F148:F150)</f>
        <v>879930988.03125</v>
      </c>
      <c r="G151" s="98">
        <f>IFERROR(((E151/F151)-1)*100,IF(E151+F151&lt;&gt;0,100,0))</f>
        <v>11.004373363928078</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18780.1754</v>
      </c>
      <c r="C154" s="66">
        <v>10524.25</v>
      </c>
      <c r="D154" s="98">
        <f>IFERROR(((B154/C154)-1)*100,IF(B154+C154&lt;&gt;0,100,0))</f>
        <v>78.446686462218224</v>
      </c>
      <c r="E154" s="66">
        <v>825168.90740999999</v>
      </c>
      <c r="F154" s="66">
        <v>724831.94833000004</v>
      </c>
      <c r="G154" s="98">
        <f>IFERROR(((E154/F154)-1)*100,IF(E154+F154&lt;&gt;0,100,0))</f>
        <v>13.842789257727194</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18780.1754</v>
      </c>
      <c r="C156" s="82">
        <f>SUM(C154:C155)</f>
        <v>10524.25</v>
      </c>
      <c r="D156" s="98">
        <f>IFERROR(((B156/C156)-1)*100,IF(B156+C156&lt;&gt;0,100,0))</f>
        <v>78.446686462218224</v>
      </c>
      <c r="E156" s="82">
        <f>SUM(E154:E155)</f>
        <v>825168.90740999999</v>
      </c>
      <c r="F156" s="82">
        <f>SUM(F154:F155)</f>
        <v>724831.94833000004</v>
      </c>
      <c r="G156" s="98">
        <f>IFERROR(((E156/F156)-1)*100,IF(E156+F156&lt;&gt;0,100,0))</f>
        <v>13.842789257727194</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30540</v>
      </c>
      <c r="D159" s="98">
        <f>IFERROR(((B159/C159)-1)*100,IF(B159+C159&lt;&gt;0,100,0))</f>
        <v>-98.641126391617547</v>
      </c>
      <c r="E159" s="78"/>
      <c r="F159" s="78"/>
      <c r="G159" s="65"/>
    </row>
    <row r="160" spans="1:7" s="16" customFormat="1" ht="12" x14ac:dyDescent="0.2">
      <c r="A160" s="79" t="s">
        <v>72</v>
      </c>
      <c r="B160" s="67">
        <v>1322896</v>
      </c>
      <c r="C160" s="66">
        <v>946981</v>
      </c>
      <c r="D160" s="98">
        <f>IFERROR(((B160/C160)-1)*100,IF(B160+C160&lt;&gt;0,100,0))</f>
        <v>39.696150186751368</v>
      </c>
      <c r="E160" s="78"/>
      <c r="F160" s="78"/>
      <c r="G160" s="65"/>
    </row>
    <row r="161" spans="1:7" s="16" customFormat="1" ht="12" x14ac:dyDescent="0.2">
      <c r="A161" s="79" t="s">
        <v>74</v>
      </c>
      <c r="B161" s="67">
        <v>1708</v>
      </c>
      <c r="C161" s="66">
        <v>1585</v>
      </c>
      <c r="D161" s="98">
        <f>IFERROR(((B161/C161)-1)*100,IF(B161+C161&lt;&gt;0,100,0))</f>
        <v>7.7602523659306089</v>
      </c>
      <c r="E161" s="78"/>
      <c r="F161" s="78"/>
      <c r="G161" s="65"/>
    </row>
    <row r="162" spans="1:7" s="28" customFormat="1" ht="12" x14ac:dyDescent="0.2">
      <c r="A162" s="81" t="s">
        <v>34</v>
      </c>
      <c r="B162" s="82">
        <f>SUM(B159:B161)</f>
        <v>1325019</v>
      </c>
      <c r="C162" s="82">
        <f>SUM(C159:C161)</f>
        <v>979106</v>
      </c>
      <c r="D162" s="98">
        <f>IFERROR(((B162/C162)-1)*100,IF(B162+C162&lt;&gt;0,100,0))</f>
        <v>35.329474030390998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166232</v>
      </c>
      <c r="C165" s="66">
        <v>121764</v>
      </c>
      <c r="D165" s="98">
        <f>IFERROR(((B165/C165)-1)*100,IF(B165+C165&lt;&gt;0,100,0))</f>
        <v>36.519825235701852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166232</v>
      </c>
      <c r="C167" s="82">
        <f>SUM(C165:C166)</f>
        <v>121764</v>
      </c>
      <c r="D167" s="98">
        <f>IFERROR(((B167/C167)-1)*100,IF(B167+C167&lt;&gt;0,100,0))</f>
        <v>36.519825235701852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9802</v>
      </c>
      <c r="C175" s="113">
        <v>6630</v>
      </c>
      <c r="D175" s="111">
        <f>IFERROR(((B175/C175)-1)*100,IF(B175+C175&lt;&gt;0,100,0))</f>
        <v>47.843137254901968</v>
      </c>
      <c r="E175" s="113">
        <v>358509</v>
      </c>
      <c r="F175" s="113">
        <v>315432</v>
      </c>
      <c r="G175" s="111">
        <f>IFERROR(((E175/F175)-1)*100,IF(E175+F175&lt;&gt;0,100,0))</f>
        <v>13.656509168378594</v>
      </c>
    </row>
    <row r="176" spans="1:7" x14ac:dyDescent="0.2">
      <c r="A176" s="101" t="s">
        <v>32</v>
      </c>
      <c r="B176" s="112">
        <v>43068</v>
      </c>
      <c r="C176" s="113">
        <v>53624</v>
      </c>
      <c r="D176" s="111">
        <f t="shared" ref="D176:D178" si="5">IFERROR(((B176/C176)-1)*100,IF(B176+C176&lt;&gt;0,100,0))</f>
        <v>-19.68521557511562</v>
      </c>
      <c r="E176" s="113">
        <v>2316191</v>
      </c>
      <c r="F176" s="113">
        <v>2300111</v>
      </c>
      <c r="G176" s="111">
        <f>IFERROR(((E176/F176)-1)*100,IF(E176+F176&lt;&gt;0,100,0))</f>
        <v>0.69909669576815325</v>
      </c>
    </row>
    <row r="177" spans="1:7" x14ac:dyDescent="0.2">
      <c r="A177" s="101" t="s">
        <v>92</v>
      </c>
      <c r="B177" s="112">
        <v>19938585</v>
      </c>
      <c r="C177" s="113">
        <v>16925224</v>
      </c>
      <c r="D177" s="111">
        <f t="shared" si="5"/>
        <v>17.803965253281142</v>
      </c>
      <c r="E177" s="113">
        <v>970139018</v>
      </c>
      <c r="F177" s="113">
        <v>757579619</v>
      </c>
      <c r="G177" s="111">
        <f>IFERROR(((E177/F177)-1)*100,IF(E177+F177&lt;&gt;0,100,0))</f>
        <v>28.057697655670431</v>
      </c>
    </row>
    <row r="178" spans="1:7" x14ac:dyDescent="0.2">
      <c r="A178" s="101" t="s">
        <v>93</v>
      </c>
      <c r="B178" s="112">
        <v>121027</v>
      </c>
      <c r="C178" s="113">
        <v>138869</v>
      </c>
      <c r="D178" s="111">
        <f t="shared" si="5"/>
        <v>-12.84807984503381</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331</v>
      </c>
      <c r="C181" s="113">
        <v>465</v>
      </c>
      <c r="D181" s="111">
        <f t="shared" ref="D181:D184" si="6">IFERROR(((B181/C181)-1)*100,IF(B181+C181&lt;&gt;0,100,0))</f>
        <v>-28.817204301075272</v>
      </c>
      <c r="E181" s="113">
        <v>13481</v>
      </c>
      <c r="F181" s="113">
        <v>15122</v>
      </c>
      <c r="G181" s="111">
        <f t="shared" ref="G181" si="7">IFERROR(((E181/F181)-1)*100,IF(E181+F181&lt;&gt;0,100,0))</f>
        <v>-10.851739187938103</v>
      </c>
    </row>
    <row r="182" spans="1:7" x14ac:dyDescent="0.2">
      <c r="A182" s="101" t="s">
        <v>32</v>
      </c>
      <c r="B182" s="112">
        <v>3498</v>
      </c>
      <c r="C182" s="113">
        <v>6305</v>
      </c>
      <c r="D182" s="111">
        <f t="shared" si="6"/>
        <v>-44.52022204599524</v>
      </c>
      <c r="E182" s="113">
        <v>190272</v>
      </c>
      <c r="F182" s="113">
        <v>194167</v>
      </c>
      <c r="G182" s="111">
        <f t="shared" ref="G182" si="8">IFERROR(((E182/F182)-1)*100,IF(E182+F182&lt;&gt;0,100,0))</f>
        <v>-2.0060051399053425</v>
      </c>
    </row>
    <row r="183" spans="1:7" x14ac:dyDescent="0.2">
      <c r="A183" s="101" t="s">
        <v>92</v>
      </c>
      <c r="B183" s="112">
        <v>52163</v>
      </c>
      <c r="C183" s="113">
        <v>68388</v>
      </c>
      <c r="D183" s="111">
        <f t="shared" si="6"/>
        <v>-23.72492250102357</v>
      </c>
      <c r="E183" s="113">
        <v>3738365</v>
      </c>
      <c r="F183" s="113">
        <v>3759113</v>
      </c>
      <c r="G183" s="111">
        <f t="shared" ref="G183" si="9">IFERROR(((E183/F183)-1)*100,IF(E183+F183&lt;&gt;0,100,0))</f>
        <v>-0.55193871532992489</v>
      </c>
    </row>
    <row r="184" spans="1:7" x14ac:dyDescent="0.2">
      <c r="A184" s="101" t="s">
        <v>93</v>
      </c>
      <c r="B184" s="112">
        <v>37444</v>
      </c>
      <c r="C184" s="113">
        <v>47072</v>
      </c>
      <c r="D184" s="111">
        <f t="shared" si="6"/>
        <v>-20.4537729435758</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2022-09-12T06:39:43Z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