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197532B-930C-4B5D-B1F6-4D5140E0F2B3}" xr6:coauthVersionLast="47" xr6:coauthVersionMax="47" xr10:uidLastSave="{00000000-0000-0000-0000-000000000000}"/>
  <bookViews>
    <workbookView xWindow="5670" yWindow="2460" windowWidth="1117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<sst xmlns="http://schemas.openxmlformats.org/spreadsheetml/2006/main" count="270" uniqueCount="102">
  <si>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</si>
  <si>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</si>
  <si>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</si>
  <si>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</si>
  <si>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</si>
  <si>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</si>
  <si>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</si>
  <si>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</si>
  <si>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</si>
  <si>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</si>
  <si>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</si>
  <si>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</si>
  <si>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</si>
  <si>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</si>
  <si>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</si>
  <si>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</si>
  <si>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</si>
  <si>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</si>
  <si>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</si>
  <si>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</si>
  <si>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</si>
  <si>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</si>
  <si>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</si>
  <si>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</si>
  <si>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</si>
  <si>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</si>
  <si>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</si>
  <si>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</si>
  <si>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</si>
  <si>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</si>
  <si>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</si>
  <si>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</si>
  <si>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</si>
  <si>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</si>
  <si>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</si>
  <si>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</si>
  <si>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</si>
  <si>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</si>
  <si>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</si>
  <si>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</si>
  <si>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</si>
  <si>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</si>
  <si>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</si>
  <si>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</si>
  <si>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</si>
  <si>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</si>
  <si>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</si>
  <si>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</si>
  <si>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</si>
  <si>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</si>
  <si>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</si>
  <si>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</si>
  <si>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</si>
  <si>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</si>
  <si>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</si>
  <si>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</si>
  <si>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</si>
  <si>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</si>
  <si>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</si>
  <si>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</si>
  <si>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</si>
  <si>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</si>
  <si>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</si>
  <si>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</si>
  <si>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</si>
  <si>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</si>
  <si>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</si>
  <si>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</si>
  <si>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</si>
  <si>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</si>
  <si>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</si>
  <si>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</si>
  <si>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</si>
  <si>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</si>
  <si>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</si>
  <si>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</si>
  <si>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</si>
  <si>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</si>
  <si>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</si>
  <si>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</si>
  <si>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</si>
  <si>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</si>
  <si>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</si>
  <si>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</si>
  <si>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</si>
  <si>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</si>
  <si>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</si>
  <si>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</si>
  <si>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</si>
  <si>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</si>
  <si>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</si>
  <si>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</si>
  <si>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</si>
  <si>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</si>
  <si>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</si>
  <si>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</si>
  <si>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</si>
  <si>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</si>
  <si>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</si>
  <si>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14 October 2022</t>
  </si>
  <si>
    <t>14.10.2022</t>
  </si>
  <si>
    <t>15.10.2021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</si>
</sst>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1536859</v>
      </c>
      <c r="C11" s="67">
        <v>1451227</v>
      </c>
      <c r="D11" s="98">
        <f>IFERROR(((B11/C11)-1)*100,IF(B11+C11&lt;&gt;0,100,0))</f>
        <v>5.9006619915423331</v>
      </c>
      <c r="E11" s="67">
        <v>64827709</v>
      </c>
      <c r="F11" s="67">
        <v>66807784</v>
      </c>
      <c r="G11" s="98">
        <f>IFERROR(((E11/F11)-1)*100,IF(E11+F11&lt;&gt;0,100,0))</f>
        <v>-2.9638387646565234</v>
      </c>
    </row>
    <row r="12" spans="1:7" s="16" customFormat="1" ht="12" x14ac:dyDescent="0.2">
      <c r="A12" s="64" t="s">
        <v>9</v>
      </c>
      <c r="B12" s="67">
        <v>1519899.24</v>
      </c>
      <c r="C12" s="67">
        <v>2322779.7370000002</v>
      </c>
      <c r="D12" s="98">
        <f>IFERROR(((B12/C12)-1)*100,IF(B12+C12&lt;&gt;0,100,0))</f>
        <v>-34.565502884787747</v>
      </c>
      <c r="E12" s="67">
        <v>65347560.991999999</v>
      </c>
      <c r="F12" s="67">
        <v>103058481.522</v>
      </c>
      <c r="G12" s="98">
        <f>IFERROR(((E12/F12)-1)*100,IF(E12+F12&lt;&gt;0,100,0))</f>
        <v>-36.591768065154163</v>
      </c>
    </row>
    <row r="13" spans="1:7" s="16" customFormat="1" ht="12" x14ac:dyDescent="0.2">
      <c r="A13" s="64" t="s">
        <v>10</v>
      </c>
      <c r="B13" s="67">
        <v>90410064.434126899</v>
      </c>
      <c r="C13" s="67">
        <v>98884530.400363103</v>
      </c>
      <c r="D13" s="98">
        <f>IFERROR(((B13/C13)-1)*100,IF(B13+C13&lt;&gt;0,100,0))</f>
        <v>-8.5700624070568328</v>
      </c>
      <c r="E13" s="67">
        <v>4753429916.40518</v>
      </c>
      <c r="F13" s="67">
        <v>4819056319.8466902</v>
      </c>
      <c r="G13" s="98">
        <f>IFERROR(((E13/F13)-1)*100,IF(E13+F13&lt;&gt;0,100,0))</f>
        <v>-1.3618102608852212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330</v>
      </c>
      <c r="C16" s="67">
        <v>349</v>
      </c>
      <c r="D16" s="98">
        <f>IFERROR(((B16/C16)-1)*100,IF(B16+C16&lt;&gt;0,100,0))</f>
        <v>-5.444126074498568</v>
      </c>
      <c r="E16" s="67">
        <v>16429</v>
      </c>
      <c r="F16" s="67">
        <v>14381</v>
      </c>
      <c r="G16" s="98">
        <f>IFERROR(((E16/F16)-1)*100,IF(E16+F16&lt;&gt;0,100,0))</f>
        <v>14.241012446978662</v>
      </c>
    </row>
    <row r="17" spans="1:7" s="16" customFormat="1" ht="12" x14ac:dyDescent="0.2">
      <c r="A17" s="64" t="s">
        <v>9</v>
      </c>
      <c r="B17" s="67">
        <v>126940.583</v>
      </c>
      <c r="C17" s="67">
        <v>167586.79</v>
      </c>
      <c r="D17" s="98">
        <f>IFERROR(((B17/C17)-1)*100,IF(B17+C17&lt;&gt;0,100,0))</f>
        <v>-24.253825137410889</v>
      </c>
      <c r="E17" s="67">
        <v>6605221.483</v>
      </c>
      <c r="F17" s="67">
        <v>9776063.2899999991</v>
      </c>
      <c r="G17" s="98">
        <f>IFERROR(((E17/F17)-1)*100,IF(E17+F17&lt;&gt;0,100,0))</f>
        <v>-32.434751217736846</v>
      </c>
    </row>
    <row r="18" spans="1:7" s="16" customFormat="1" ht="12" x14ac:dyDescent="0.2">
      <c r="A18" s="64" t="s">
        <v>10</v>
      </c>
      <c r="B18" s="67">
        <v>5265516.7854719898</v>
      </c>
      <c r="C18" s="67">
        <v>9925081.2480931599</v>
      </c>
      <c r="D18" s="98">
        <f>IFERROR(((B18/C18)-1)*100,IF(B18+C18&lt;&gt;0,100,0))</f>
        <v>-46.947368451178995</v>
      </c>
      <c r="E18" s="67">
        <v>462627316.621889</v>
      </c>
      <c r="F18" s="67">
        <v>431369480.210971</v>
      </c>
      <c r="G18" s="98">
        <f>IFERROR(((E18/F18)-1)*100,IF(E18+F18&lt;&gt;0,100,0))</f>
        <v>7.2461863541274818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12556732.74549</v>
      </c>
      <c r="C24" s="66">
        <v>12872247.714360001</v>
      </c>
      <c r="D24" s="65">
        <f>B24-C24</f>
        <v>-315514.96887000091</v>
      </c>
      <c r="E24" s="67">
        <v>740853986.06129003</v>
      </c>
      <c r="F24" s="67">
        <v>837073501.49896002</v>
      </c>
      <c r="G24" s="65">
        <f>E24-F24</f>
        <v>-96219515.437669992</v>
      </c>
    </row>
    <row r="25" spans="1:7" s="16" customFormat="1" ht="12" x14ac:dyDescent="0.2">
      <c r="A25" s="68" t="s">
        <v>15</v>
      </c>
      <c r="B25" s="66">
        <v>13305046.69586</v>
      </c>
      <c r="C25" s="66">
        <v>20743110.026629999</v>
      </c>
      <c r="D25" s="65">
        <f>B25-C25</f>
        <v>-7438063.330769999</v>
      </c>
      <c r="E25" s="67">
        <v>815155582.71820998</v>
      </c>
      <c r="F25" s="67">
        <v>933339544.16752005</v>
      </c>
      <c r="G25" s="65">
        <f>E25-F25</f>
        <v>-118183961.44931006</v>
      </c>
    </row>
    <row r="26" spans="1:7" s="28" customFormat="1" ht="12" x14ac:dyDescent="0.2">
      <c r="A26" s="69" t="s">
        <v>16</v>
      </c>
      <c r="B26" s="70">
        <f>B24-B25</f>
        <v>-748313.95037000068</v>
      </c>
      <c r="C26" s="70">
        <f>C24-C25</f>
        <v>-7870862.3122699987</v>
      </c>
      <c r="D26" s="70"/>
      <c r="E26" s="70">
        <f>E24-E25</f>
        <v>-74301596.656919956</v>
      </c>
      <c r="F26" s="70">
        <f>F24-F25</f>
        <v>-96266042.668560028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64271.35591554</v>
      </c>
      <c r="C33" s="132">
        <v>67028.862367759997</v>
      </c>
      <c r="D33" s="98">
        <f t="shared" ref="D33:D42" si="0">IFERROR(((B33/C33)-1)*100,IF(B33+C33&lt;&gt;0,100,0))</f>
        <v>-4.1139090756019181</v>
      </c>
      <c r="E33" s="64"/>
      <c r="F33" s="132">
        <v>65774.42</v>
      </c>
      <c r="G33" s="132">
        <v>63662.879999999997</v>
      </c>
    </row>
    <row r="34" spans="1:7" s="16" customFormat="1" ht="12" x14ac:dyDescent="0.2">
      <c r="A34" s="64" t="s">
        <v>23</v>
      </c>
      <c r="B34" s="132">
        <v>73555.753648359998</v>
      </c>
      <c r="C34" s="132">
        <v>77945.387793529997</v>
      </c>
      <c r="D34" s="98">
        <f t="shared" si="0"/>
        <v>-5.6316791402689859</v>
      </c>
      <c r="E34" s="64"/>
      <c r="F34" s="132">
        <v>74784.44</v>
      </c>
      <c r="G34" s="132">
        <v>72567.88</v>
      </c>
    </row>
    <row r="35" spans="1:7" s="16" customFormat="1" ht="12" x14ac:dyDescent="0.2">
      <c r="A35" s="64" t="s">
        <v>24</v>
      </c>
      <c r="B35" s="132">
        <v>67160.940341099995</v>
      </c>
      <c r="C35" s="132">
        <v>64460.31834279</v>
      </c>
      <c r="D35" s="98">
        <f t="shared" si="0"/>
        <v>4.1895883665179934</v>
      </c>
      <c r="E35" s="64"/>
      <c r="F35" s="132">
        <v>68170.899999999994</v>
      </c>
      <c r="G35" s="132">
        <v>66661.88</v>
      </c>
    </row>
    <row r="36" spans="1:7" s="16" customFormat="1" ht="12" x14ac:dyDescent="0.2">
      <c r="A36" s="64" t="s">
        <v>25</v>
      </c>
      <c r="B36" s="132">
        <v>57844.489701680002</v>
      </c>
      <c r="C36" s="132">
        <v>60494.021292029996</v>
      </c>
      <c r="D36" s="98">
        <f t="shared" si="0"/>
        <v>-4.3798238797179589</v>
      </c>
      <c r="E36" s="64"/>
      <c r="F36" s="132">
        <v>59314.83</v>
      </c>
      <c r="G36" s="132">
        <v>57250.080000000002</v>
      </c>
    </row>
    <row r="37" spans="1:7" s="16" customFormat="1" ht="12" x14ac:dyDescent="0.2">
      <c r="A37" s="64" t="s">
        <v>79</v>
      </c>
      <c r="B37" s="132">
        <v>59946.965695190003</v>
      </c>
      <c r="C37" s="132">
        <v>64346.754423999999</v>
      </c>
      <c r="D37" s="98">
        <f t="shared" si="0"/>
        <v>-6.8376233862837417</v>
      </c>
      <c r="E37" s="64"/>
      <c r="F37" s="132">
        <v>63294.27</v>
      </c>
      <c r="G37" s="132">
        <v>59571.85</v>
      </c>
    </row>
    <row r="38" spans="1:7" s="16" customFormat="1" ht="12" x14ac:dyDescent="0.2">
      <c r="A38" s="64" t="s">
        <v>26</v>
      </c>
      <c r="B38" s="132">
        <v>77993.736775490004</v>
      </c>
      <c r="C38" s="132">
        <v>84818.559138519995</v>
      </c>
      <c r="D38" s="98">
        <f t="shared" si="0"/>
        <v>-8.0463785666108123</v>
      </c>
      <c r="E38" s="64"/>
      <c r="F38" s="132">
        <v>79504.94</v>
      </c>
      <c r="G38" s="132">
        <v>76783.02</v>
      </c>
    </row>
    <row r="39" spans="1:7" s="16" customFormat="1" ht="12" x14ac:dyDescent="0.2">
      <c r="A39" s="64" t="s">
        <v>27</v>
      </c>
      <c r="B39" s="132">
        <v>14172.749687420001</v>
      </c>
      <c r="C39" s="132">
        <v>13960.98151612</v>
      </c>
      <c r="D39" s="98">
        <f t="shared" si="0"/>
        <v>1.5168573288022902</v>
      </c>
      <c r="E39" s="64"/>
      <c r="F39" s="132">
        <v>14415.9</v>
      </c>
      <c r="G39" s="132">
        <v>13839.6</v>
      </c>
    </row>
    <row r="40" spans="1:7" s="16" customFormat="1" ht="12" x14ac:dyDescent="0.2">
      <c r="A40" s="64" t="s">
        <v>28</v>
      </c>
      <c r="B40" s="132">
        <v>78739.609796499994</v>
      </c>
      <c r="C40" s="132">
        <v>83355.203397300007</v>
      </c>
      <c r="D40" s="98">
        <f t="shared" si="0"/>
        <v>-5.537259118426574</v>
      </c>
      <c r="E40" s="64"/>
      <c r="F40" s="132">
        <v>80029.539999999994</v>
      </c>
      <c r="G40" s="132">
        <v>77483.600000000006</v>
      </c>
    </row>
    <row r="41" spans="1:7" s="16" customFormat="1" ht="12" x14ac:dyDescent="0.2">
      <c r="A41" s="64" t="s">
        <v>29</v>
      </c>
      <c r="B41" s="72"/>
      <c r="C41" s="72"/>
      <c r="D41" s="98">
        <f t="shared" si="0"/>
        <v>0</v>
      </c>
      <c r="E41" s="64"/>
      <c r="F41" s="72"/>
      <c r="G41" s="72"/>
    </row>
    <row r="42" spans="1:7" s="16" customFormat="1" ht="12" x14ac:dyDescent="0.2">
      <c r="A42" s="64" t="s">
        <v>78</v>
      </c>
      <c r="B42" s="132">
        <v>1149.2420331599999</v>
      </c>
      <c r="C42" s="132">
        <v>1214.57734768</v>
      </c>
      <c r="D42" s="98">
        <f t="shared" si="0"/>
        <v>-5.3792633828384062</v>
      </c>
      <c r="E42" s="64"/>
      <c r="F42" s="132">
        <v>1171.47</v>
      </c>
      <c r="G42" s="132">
        <v>1140.6600000000001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18629.662940489699</v>
      </c>
      <c r="D48" s="72"/>
      <c r="E48" s="133">
        <v>19053.3135962581</v>
      </c>
      <c r="F48" s="72"/>
      <c r="G48" s="98">
        <f>IFERROR(((C48/E48)-1)*100,IF(C48+E48&lt;&gt;0,100,0))</f>
        <v>-2.2235011964092277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2440</v>
      </c>
      <c r="D54" s="75"/>
      <c r="E54" s="134">
        <v>450902</v>
      </c>
      <c r="F54" s="134">
        <v>45772688.829999998</v>
      </c>
      <c r="G54" s="134">
        <v>9010075.8959999997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5330</v>
      </c>
      <c r="C68" s="66">
        <v>6860</v>
      </c>
      <c r="D68" s="98">
        <f>IFERROR(((B68/C68)-1)*100,IF(B68+C68&lt;&gt;0,100,0))</f>
        <v>-22.303206997084544</v>
      </c>
      <c r="E68" s="66">
        <v>268404</v>
      </c>
      <c r="F68" s="66">
        <v>262315</v>
      </c>
      <c r="G68" s="98">
        <f>IFERROR(((E68/F68)-1)*100,IF(E68+F68&lt;&gt;0,100,0))</f>
        <v>2.3212549796999715</v>
      </c>
    </row>
    <row r="69" spans="1:7" s="16" customFormat="1" ht="12" x14ac:dyDescent="0.2">
      <c r="A69" s="79" t="s">
        <v>54</v>
      </c>
      <c r="B69" s="67">
        <v>176835868.558</v>
      </c>
      <c r="C69" s="66">
        <v>180533200.53400001</v>
      </c>
      <c r="D69" s="98">
        <f>IFERROR(((B69/C69)-1)*100,IF(B69+C69&lt;&gt;0,100,0))</f>
        <v>-2.04800666307563</v>
      </c>
      <c r="E69" s="66">
        <v>8055118270.901</v>
      </c>
      <c r="F69" s="66">
        <v>7927998545.2969999</v>
      </c>
      <c r="G69" s="98">
        <f>IFERROR(((E69/F69)-1)*100,IF(E69+F69&lt;&gt;0,100,0))</f>
        <v>1.6034277110130057</v>
      </c>
    </row>
    <row r="70" spans="1:7" s="62" customFormat="1" ht="12" x14ac:dyDescent="0.2">
      <c r="A70" s="79" t="s">
        <v>55</v>
      </c>
      <c r="B70" s="67">
        <v>166540297.75966999</v>
      </c>
      <c r="C70" s="66">
        <v>176864257.27346</v>
      </c>
      <c r="D70" s="98">
        <f>IFERROR(((B70/C70)-1)*100,IF(B70+C70&lt;&gt;0,100,0))</f>
        <v>-5.8372221006913527</v>
      </c>
      <c r="E70" s="66">
        <v>7699224536.1197205</v>
      </c>
      <c r="F70" s="66">
        <v>7802061438.1150398</v>
      </c>
      <c r="G70" s="98">
        <f>IFERROR(((E70/F70)-1)*100,IF(E70+F70&lt;&gt;0,100,0))</f>
        <v>-1.3180734708513664</v>
      </c>
    </row>
    <row r="71" spans="1:7" s="16" customFormat="1" ht="12" x14ac:dyDescent="0.2">
      <c r="A71" s="79" t="s">
        <v>94</v>
      </c>
      <c r="B71" s="98">
        <f>IFERROR(B69/B68/1000,)</f>
        <v>33.177461267917444</v>
      </c>
      <c r="C71" s="98">
        <f>IFERROR(C69/C68/1000,)</f>
        <v>26.316793080758021</v>
      </c>
      <c r="D71" s="98">
        <f>IFERROR(((B71/C71)-1)*100,IF(B71+C71&lt;&gt;0,100,0))</f>
        <v>26.069544895178431</v>
      </c>
      <c r="E71" s="98">
        <f>IFERROR(E69/E68/1000,)</f>
        <v>30.011170738517311</v>
      </c>
      <c r="F71" s="98">
        <f>IFERROR(F69/F68/1000,)</f>
        <v>30.223199379741914</v>
      </c>
      <c r="G71" s="98">
        <f>IFERROR(((E71/F71)-1)*100,IF(E71+F71&lt;&gt;0,100,0))</f>
        <v>-0.70154267442222862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2884</v>
      </c>
      <c r="C74" s="66">
        <v>3106</v>
      </c>
      <c r="D74" s="98">
        <f>IFERROR(((B74/C74)-1)*100,IF(B74+C74&lt;&gt;0,100,0))</f>
        <v>-7.1474565357372839</v>
      </c>
      <c r="E74" s="66">
        <v>111500</v>
      </c>
      <c r="F74" s="66">
        <v>118805</v>
      </c>
      <c r="G74" s="98">
        <f>IFERROR(((E74/F74)-1)*100,IF(E74+F74&lt;&gt;0,100,0))</f>
        <v>-6.1487311140103529</v>
      </c>
    </row>
    <row r="75" spans="1:7" s="16" customFormat="1" ht="12" x14ac:dyDescent="0.2">
      <c r="A75" s="79" t="s">
        <v>54</v>
      </c>
      <c r="B75" s="67">
        <v>489673451</v>
      </c>
      <c r="C75" s="66">
        <v>580257863.22599995</v>
      </c>
      <c r="D75" s="98">
        <f>IFERROR(((B75/C75)-1)*100,IF(B75+C75&lt;&gt;0,100,0))</f>
        <v>-15.61106155845733</v>
      </c>
      <c r="E75" s="66">
        <v>20826343186.394001</v>
      </c>
      <c r="F75" s="66">
        <v>19241782770.874001</v>
      </c>
      <c r="G75" s="98">
        <f>IFERROR(((E75/F75)-1)*100,IF(E75+F75&lt;&gt;0,100,0))</f>
        <v>8.2349979437379659</v>
      </c>
    </row>
    <row r="76" spans="1:7" s="16" customFormat="1" ht="12" x14ac:dyDescent="0.2">
      <c r="A76" s="79" t="s">
        <v>55</v>
      </c>
      <c r="B76" s="67">
        <v>452486703.87682998</v>
      </c>
      <c r="C76" s="66">
        <v>562011399.83537996</v>
      </c>
      <c r="D76" s="98">
        <f>IFERROR(((B76/C76)-1)*100,IF(B76+C76&lt;&gt;0,100,0))</f>
        <v>-19.48798476163137</v>
      </c>
      <c r="E76" s="66">
        <v>19528151778.336601</v>
      </c>
      <c r="F76" s="66">
        <v>18602895060.865002</v>
      </c>
      <c r="G76" s="98">
        <f>IFERROR(((E76/F76)-1)*100,IF(E76+F76&lt;&gt;0,100,0))</f>
        <v>4.9737243286291921</v>
      </c>
    </row>
    <row r="77" spans="1:7" s="16" customFormat="1" ht="12" x14ac:dyDescent="0.2">
      <c r="A77" s="79" t="s">
        <v>94</v>
      </c>
      <c r="B77" s="98">
        <f>IFERROR(B75/B74/1000,)</f>
        <v>169.78968481276007</v>
      </c>
      <c r="C77" s="98">
        <f>IFERROR(C75/C74/1000,)</f>
        <v>186.81837193367673</v>
      </c>
      <c r="D77" s="98">
        <f>IFERROR(((B77/C77)-1)*100,IF(B77+C77&lt;&gt;0,100,0))</f>
        <v>-9.1151030515147049</v>
      </c>
      <c r="E77" s="98">
        <f>IFERROR(E75/E74/1000,)</f>
        <v>186.78334696317489</v>
      </c>
      <c r="F77" s="98">
        <f>IFERROR(F75/F74/1000,)</f>
        <v>161.96105189911199</v>
      </c>
      <c r="G77" s="98">
        <f>IFERROR(((E77/F77)-1)*100,IF(E77+F77&lt;&gt;0,100,0))</f>
        <v>15.326089064625915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123</v>
      </c>
      <c r="C80" s="66">
        <v>160</v>
      </c>
      <c r="D80" s="98">
        <f>IFERROR(((B80/C80)-1)*100,IF(B80+C80&lt;&gt;0,100,0))</f>
        <v>-23.124999999999996</v>
      </c>
      <c r="E80" s="66">
        <v>8102</v>
      </c>
      <c r="F80" s="66">
        <v>6648</v>
      </c>
      <c r="G80" s="98">
        <f>IFERROR(((E80/F80)-1)*100,IF(E80+F80&lt;&gt;0,100,0))</f>
        <v>21.871239470517455</v>
      </c>
    </row>
    <row r="81" spans="1:7" s="16" customFormat="1" ht="12" x14ac:dyDescent="0.2">
      <c r="A81" s="79" t="s">
        <v>54</v>
      </c>
      <c r="B81" s="67">
        <v>9531697.0040000007</v>
      </c>
      <c r="C81" s="66">
        <v>17563650.723999999</v>
      </c>
      <c r="D81" s="98">
        <f>IFERROR(((B81/C81)-1)*100,IF(B81+C81&lt;&gt;0,100,0))</f>
        <v>-45.730547972151761</v>
      </c>
      <c r="E81" s="66">
        <v>961947342.73899996</v>
      </c>
      <c r="F81" s="66">
        <v>576299287.26699996</v>
      </c>
      <c r="G81" s="98">
        <f>IFERROR(((E81/F81)-1)*100,IF(E81+F81&lt;&gt;0,100,0))</f>
        <v>66.918017077700981</v>
      </c>
    </row>
    <row r="82" spans="1:7" s="16" customFormat="1" ht="12" x14ac:dyDescent="0.2">
      <c r="A82" s="79" t="s">
        <v>55</v>
      </c>
      <c r="B82" s="67">
        <v>1906491.41938049</v>
      </c>
      <c r="C82" s="66">
        <v>3004876.8231199998</v>
      </c>
      <c r="D82" s="98">
        <f>IFERROR(((B82/C82)-1)*100,IF(B82+C82&lt;&gt;0,100,0))</f>
        <v>-36.553425261506831</v>
      </c>
      <c r="E82" s="66">
        <v>353015295.89022702</v>
      </c>
      <c r="F82" s="66">
        <v>191470328.19690201</v>
      </c>
      <c r="G82" s="98">
        <f>IFERROR(((E82/F82)-1)*100,IF(E82+F82&lt;&gt;0,100,0))</f>
        <v>84.370758234245741</v>
      </c>
    </row>
    <row r="83" spans="1:7" s="32" customFormat="1" x14ac:dyDescent="0.2">
      <c r="A83" s="79" t="s">
        <v>94</v>
      </c>
      <c r="B83" s="98">
        <f>IFERROR(B81/B80/1000,)</f>
        <v>77.493471577235781</v>
      </c>
      <c r="C83" s="98">
        <f>IFERROR(C81/C80/1000,)</f>
        <v>109.77281702499999</v>
      </c>
      <c r="D83" s="98">
        <f>IFERROR(((B83/C83)-1)*100,IF(B83+C83&lt;&gt;0,100,0))</f>
        <v>-29.405590858083585</v>
      </c>
      <c r="E83" s="98">
        <f>IFERROR(E81/E80/1000,)</f>
        <v>118.72961524796347</v>
      </c>
      <c r="F83" s="98">
        <f>IFERROR(F81/F80/1000,)</f>
        <v>86.68761842163056</v>
      </c>
      <c r="G83" s="98">
        <f>IFERROR(((E83/F83)-1)*100,IF(E83+F83&lt;&gt;0,100,0))</f>
        <v>36.962599053635657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8337</v>
      </c>
      <c r="C86" s="64">
        <f>C68+C74+C80</f>
        <v>10126</v>
      </c>
      <c r="D86" s="98">
        <f>IFERROR(((B86/C86)-1)*100,IF(B86+C86&lt;&gt;0,100,0))</f>
        <v>-17.667390874975307</v>
      </c>
      <c r="E86" s="64">
        <f>E68+E74+E80</f>
        <v>388006</v>
      </c>
      <c r="F86" s="64">
        <f>F68+F74+F80</f>
        <v>387768</v>
      </c>
      <c r="G86" s="98">
        <f>IFERROR(((E86/F86)-1)*100,IF(E86+F86&lt;&gt;0,100,0))</f>
        <v>6.137690577872057E-2</v>
      </c>
    </row>
    <row r="87" spans="1:7" s="62" customFormat="1" ht="12" x14ac:dyDescent="0.2">
      <c r="A87" s="79" t="s">
        <v>54</v>
      </c>
      <c r="B87" s="64">
        <f t="shared" ref="B87:C87" si="1">B69+B75+B81</f>
        <v>676041016.56199992</v>
      </c>
      <c r="C87" s="64">
        <f t="shared" si="1"/>
        <v>778354714.48399997</v>
      </c>
      <c r="D87" s="98">
        <f>IFERROR(((B87/C87)-1)*100,IF(B87+C87&lt;&gt;0,100,0))</f>
        <v>-13.144867759916835</v>
      </c>
      <c r="E87" s="64">
        <f t="shared" ref="E87:F87" si="2">E69+E75+E81</f>
        <v>29843408800.034</v>
      </c>
      <c r="F87" s="64">
        <f t="shared" si="2"/>
        <v>27746080603.438</v>
      </c>
      <c r="G87" s="98">
        <f>IFERROR(((E87/F87)-1)*100,IF(E87+F87&lt;&gt;0,100,0))</f>
        <v>7.5590070776919926</v>
      </c>
    </row>
    <row r="88" spans="1:7" s="62" customFormat="1" ht="12" x14ac:dyDescent="0.2">
      <c r="A88" s="79" t="s">
        <v>55</v>
      </c>
      <c r="B88" s="64">
        <f t="shared" ref="B88:C88" si="3">B70+B76+B82</f>
        <v>620933493.05588055</v>
      </c>
      <c r="C88" s="64">
        <f t="shared" si="3"/>
        <v>741880533.93195999</v>
      </c>
      <c r="D88" s="98">
        <f>IFERROR(((B88/C88)-1)*100,IF(B88+C88&lt;&gt;0,100,0))</f>
        <v>-16.302765114358941</v>
      </c>
      <c r="E88" s="64">
        <f t="shared" ref="E88:F88" si="4">E70+E76+E82</f>
        <v>27580391610.34655</v>
      </c>
      <c r="F88" s="64">
        <f t="shared" si="4"/>
        <v>26596426827.176945</v>
      </c>
      <c r="G88" s="98">
        <f>IFERROR(((E88/F88)-1)*100,IF(E88+F88&lt;&gt;0,100,0))</f>
        <v>3.6996126944547347</v>
      </c>
    </row>
    <row r="89" spans="1:7" s="63" customFormat="1" x14ac:dyDescent="0.2">
      <c r="A89" s="79" t="s">
        <v>95</v>
      </c>
      <c r="B89" s="98">
        <f>IFERROR((B75/B87)*100,IF(B75+B87&lt;&gt;0,100,0))</f>
        <v>72.432506165118454</v>
      </c>
      <c r="C89" s="98">
        <f>IFERROR((C75/C87)*100,IF(C75+C87&lt;&gt;0,100,0))</f>
        <v>74.54928356291569</v>
      </c>
      <c r="D89" s="98">
        <f>IFERROR(((B89/C89)-1)*100,IF(B89+C89&lt;&gt;0,100,0))</f>
        <v>-2.8394335889368905</v>
      </c>
      <c r="E89" s="98">
        <f>IFERROR((E75/E87)*100,IF(E75+E87&lt;&gt;0,100,0))</f>
        <v>69.785403289353027</v>
      </c>
      <c r="F89" s="98">
        <f>IFERROR((F75/F87)*100,IF(F75+F87&lt;&gt;0,100,0))</f>
        <v>69.349552630110082</v>
      </c>
      <c r="G89" s="98">
        <f>IFERROR(((E89/F89)-1)*100,IF(E89+F89&lt;&gt;0,100,0))</f>
        <v>0.62848373596242624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64629387.787</v>
      </c>
      <c r="C97" s="135">
        <v>62039335.723999999</v>
      </c>
      <c r="D97" s="65">
        <f>B97-C97</f>
        <v>2590052.063000001</v>
      </c>
      <c r="E97" s="135">
        <v>2729642830.1700001</v>
      </c>
      <c r="F97" s="135">
        <v>2493248649.3740001</v>
      </c>
      <c r="G97" s="80">
        <f>E97-F97</f>
        <v>236394180.796</v>
      </c>
    </row>
    <row r="98" spans="1:7" s="62" customFormat="1" ht="13.5" x14ac:dyDescent="0.2">
      <c r="A98" s="114" t="s">
        <v>88</v>
      </c>
      <c r="B98" s="66">
        <v>60765425.454999998</v>
      </c>
      <c r="C98" s="135">
        <v>80042610.240999997</v>
      </c>
      <c r="D98" s="65">
        <f>B98-C98</f>
        <v>-19277184.785999998</v>
      </c>
      <c r="E98" s="135">
        <v>2685028522.507</v>
      </c>
      <c r="F98" s="135">
        <v>2489534249.1059999</v>
      </c>
      <c r="G98" s="80">
        <f>E98-F98</f>
        <v>195494273.40100002</v>
      </c>
    </row>
    <row r="99" spans="1:7" s="62" customFormat="1" ht="12" x14ac:dyDescent="0.2">
      <c r="A99" s="115" t="s">
        <v>16</v>
      </c>
      <c r="B99" s="65">
        <f>B97-B98</f>
        <v>3863962.3320000023</v>
      </c>
      <c r="C99" s="65">
        <f>C97-C98</f>
        <v>-18003274.516999997</v>
      </c>
      <c r="D99" s="82"/>
      <c r="E99" s="65">
        <f>E97-E98</f>
        <v>44614307.663000107</v>
      </c>
      <c r="F99" s="82">
        <f>F97-F98</f>
        <v>3714400.2680001259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18541717.954999998</v>
      </c>
      <c r="C102" s="135">
        <v>21095054.543000001</v>
      </c>
      <c r="D102" s="65">
        <f>B102-C102</f>
        <v>-2553336.5880000032</v>
      </c>
      <c r="E102" s="135">
        <v>917158099.05400002</v>
      </c>
      <c r="F102" s="135">
        <v>875103265.74100006</v>
      </c>
      <c r="G102" s="80">
        <f>E102-F102</f>
        <v>42054833.312999964</v>
      </c>
    </row>
    <row r="103" spans="1:7" s="16" customFormat="1" ht="13.5" x14ac:dyDescent="0.2">
      <c r="A103" s="79" t="s">
        <v>88</v>
      </c>
      <c r="B103" s="66">
        <v>19716848.668000001</v>
      </c>
      <c r="C103" s="135">
        <v>25618862.239</v>
      </c>
      <c r="D103" s="65">
        <f>B103-C103</f>
        <v>-5902013.5709999986</v>
      </c>
      <c r="E103" s="135">
        <v>1050213488.597</v>
      </c>
      <c r="F103" s="135">
        <v>980120083.53799999</v>
      </c>
      <c r="G103" s="80">
        <f>E103-F103</f>
        <v>70093405.059000015</v>
      </c>
    </row>
    <row r="104" spans="1:7" s="28" customFormat="1" ht="12" x14ac:dyDescent="0.2">
      <c r="A104" s="81" t="s">
        <v>16</v>
      </c>
      <c r="B104" s="65">
        <f>B102-B103</f>
        <v>-1175130.7130000032</v>
      </c>
      <c r="C104" s="65">
        <f>C102-C103</f>
        <v>-4523807.6959999986</v>
      </c>
      <c r="D104" s="82"/>
      <c r="E104" s="65">
        <f>E102-E103</f>
        <v>-133055389.54299998</v>
      </c>
      <c r="F104" s="82">
        <f>F102-F103</f>
        <v>-105016817.79699993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816.28680692858404</v>
      </c>
      <c r="C111" s="137">
        <v>799.56317396869997</v>
      </c>
      <c r="D111" s="98">
        <f>IFERROR(((B111/C111)-1)*100,IF(B111+C111&lt;&gt;0,100,0))</f>
        <v>2.091596199569179</v>
      </c>
      <c r="E111" s="84"/>
      <c r="F111" s="136">
        <v>822.72786090108298</v>
      </c>
      <c r="G111" s="136">
        <v>814.992919338045</v>
      </c>
    </row>
    <row r="112" spans="1:7" s="16" customFormat="1" ht="12" x14ac:dyDescent="0.2">
      <c r="A112" s="79" t="s">
        <v>50</v>
      </c>
      <c r="B112" s="136">
        <v>804.72284846271305</v>
      </c>
      <c r="C112" s="137">
        <v>789.34502142802</v>
      </c>
      <c r="D112" s="98">
        <f>IFERROR(((B112/C112)-1)*100,IF(B112+C112&lt;&gt;0,100,0))</f>
        <v>1.9481755908047349</v>
      </c>
      <c r="E112" s="84"/>
      <c r="F112" s="136">
        <v>811.13857193841397</v>
      </c>
      <c r="G112" s="136">
        <v>803.451890613096</v>
      </c>
    </row>
    <row r="113" spans="1:7" s="16" customFormat="1" ht="12" x14ac:dyDescent="0.2">
      <c r="A113" s="79" t="s">
        <v>51</v>
      </c>
      <c r="B113" s="136">
        <v>874.35943981347896</v>
      </c>
      <c r="C113" s="137">
        <v>844.314009791324</v>
      </c>
      <c r="D113" s="98">
        <f>IFERROR(((B113/C113)-1)*100,IF(B113+C113&lt;&gt;0,100,0))</f>
        <v>3.5585611127761263</v>
      </c>
      <c r="E113" s="84"/>
      <c r="F113" s="136">
        <v>880.37990910157396</v>
      </c>
      <c r="G113" s="136">
        <v>872.91217608088402</v>
      </c>
    </row>
    <row r="114" spans="1:7" s="28" customFormat="1" ht="12" x14ac:dyDescent="0.2">
      <c r="A114" s="81" t="s">
        <v>52</v>
      </c>
      <c r="B114" s="85"/>
      <c r="C114" s="84"/>
      <c r="D114" s="86"/>
      <c r="E114" s="84"/>
      <c r="F114" s="71"/>
      <c r="G114" s="71"/>
    </row>
    <row r="115" spans="1:7" s="16" customFormat="1" ht="12" x14ac:dyDescent="0.2">
      <c r="A115" s="79" t="s">
        <v>56</v>
      </c>
      <c r="B115" s="136">
        <v>631.16666240905897</v>
      </c>
      <c r="C115" s="137">
        <v>605.89342306712899</v>
      </c>
      <c r="D115" s="98">
        <f>IFERROR(((B115/C115)-1)*100,IF(B115+C115&lt;&gt;0,100,0))</f>
        <v>4.1712351347193755</v>
      </c>
      <c r="E115" s="84"/>
      <c r="F115" s="136">
        <v>631.16666240905897</v>
      </c>
      <c r="G115" s="136">
        <v>630.52364387711395</v>
      </c>
    </row>
    <row r="116" spans="1:7" s="16" customFormat="1" ht="12" x14ac:dyDescent="0.2">
      <c r="A116" s="79" t="s">
        <v>57</v>
      </c>
      <c r="B116" s="136">
        <v>822.713851503108</v>
      </c>
      <c r="C116" s="137">
        <v>794.03071156872704</v>
      </c>
      <c r="D116" s="98">
        <f>IFERROR(((B116/C116)-1)*100,IF(B116+C116&lt;&gt;0,100,0))</f>
        <v>3.6123464138702044</v>
      </c>
      <c r="E116" s="84"/>
      <c r="F116" s="136">
        <v>822.713851503108</v>
      </c>
      <c r="G116" s="136">
        <v>821.63841636293296</v>
      </c>
    </row>
    <row r="117" spans="1:7" s="16" customFormat="1" ht="12" x14ac:dyDescent="0.2">
      <c r="A117" s="79" t="s">
        <v>59</v>
      </c>
      <c r="B117" s="136">
        <v>931.02737759835395</v>
      </c>
      <c r="C117" s="137">
        <v>902.13590279549601</v>
      </c>
      <c r="D117" s="98">
        <f>IFERROR(((B117/C117)-1)*100,IF(B117+C117&lt;&gt;0,100,0))</f>
        <v>3.2025634622599997</v>
      </c>
      <c r="E117" s="84"/>
      <c r="F117" s="136">
        <v>937.97463988974505</v>
      </c>
      <c r="G117" s="136">
        <v>929.81487017681502</v>
      </c>
    </row>
    <row r="118" spans="1:7" s="16" customFormat="1" ht="12" x14ac:dyDescent="0.2">
      <c r="A118" s="79" t="s">
        <v>58</v>
      </c>
      <c r="B118" s="136">
        <v>863.91504296831999</v>
      </c>
      <c r="C118" s="137">
        <v>854.75395775076504</v>
      </c>
      <c r="D118" s="98">
        <f>IFERROR(((B118/C118)-1)*100,IF(B118+C118&lt;&gt;0,100,0))</f>
        <v>1.0717803801297165</v>
      </c>
      <c r="E118" s="84"/>
      <c r="F118" s="136">
        <v>874.20434168222005</v>
      </c>
      <c r="G118" s="136">
        <v>862.03829977547605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4</v>
      </c>
      <c r="D126" s="98">
        <f>IFERROR(((B126/C126)-1)*100,IF(B126+C126&lt;&gt;0,100,0))</f>
        <v>-100</v>
      </c>
      <c r="E126" s="66">
        <v>8</v>
      </c>
      <c r="F126" s="66">
        <v>20</v>
      </c>
      <c r="G126" s="98">
        <f>IFERROR(((E126/F126)-1)*100,IF(E126+F126&lt;&gt;0,100,0))</f>
        <v>-60</v>
      </c>
    </row>
    <row r="127" spans="1:7" s="16" customFormat="1" ht="12" x14ac:dyDescent="0.2">
      <c r="A127" s="79" t="s">
        <v>72</v>
      </c>
      <c r="B127" s="67">
        <v>912</v>
      </c>
      <c r="C127" s="66">
        <v>855</v>
      </c>
      <c r="D127" s="98">
        <f>IFERROR(((B127/C127)-1)*100,IF(B127+C127&lt;&gt;0,100,0))</f>
        <v>6.6666666666666652</v>
      </c>
      <c r="E127" s="66">
        <v>11949</v>
      </c>
      <c r="F127" s="66">
        <v>9099</v>
      </c>
      <c r="G127" s="98">
        <f>IFERROR(((E127/F127)-1)*100,IF(E127+F127&lt;&gt;0,100,0))</f>
        <v>31.322123310253879</v>
      </c>
    </row>
    <row r="128" spans="1:7" s="16" customFormat="1" ht="12" x14ac:dyDescent="0.2">
      <c r="A128" s="79" t="s">
        <v>74</v>
      </c>
      <c r="B128" s="67">
        <v>12</v>
      </c>
      <c r="C128" s="66">
        <v>25</v>
      </c>
      <c r="D128" s="98">
        <f>IFERROR(((B128/C128)-1)*100,IF(B128+C128&lt;&gt;0,100,0))</f>
        <v>-52</v>
      </c>
      <c r="E128" s="66">
        <v>302</v>
      </c>
      <c r="F128" s="66">
        <v>338</v>
      </c>
      <c r="G128" s="98">
        <f>IFERROR(((E128/F128)-1)*100,IF(E128+F128&lt;&gt;0,100,0))</f>
        <v>-10.650887573964496</v>
      </c>
    </row>
    <row r="129" spans="1:7" s="28" customFormat="1" ht="12" x14ac:dyDescent="0.2">
      <c r="A129" s="81" t="s">
        <v>34</v>
      </c>
      <c r="B129" s="82">
        <f>SUM(B126:B128)</f>
        <v>924</v>
      </c>
      <c r="C129" s="82">
        <f>SUM(C126:C128)</f>
        <v>884</v>
      </c>
      <c r="D129" s="98">
        <f>IFERROR(((B129/C129)-1)*100,IF(B129+C129&lt;&gt;0,100,0))</f>
        <v>4.5248868778280604</v>
      </c>
      <c r="E129" s="82">
        <f>SUM(E126:E128)</f>
        <v>12259</v>
      </c>
      <c r="F129" s="82">
        <f>SUM(F126:F128)</f>
        <v>9457</v>
      </c>
      <c r="G129" s="98">
        <f>IFERROR(((E129/F129)-1)*100,IF(E129+F129&lt;&gt;0,100,0))</f>
        <v>29.628846357195737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14</v>
      </c>
      <c r="C132" s="66">
        <v>65</v>
      </c>
      <c r="D132" s="98">
        <f>IFERROR(((B132/C132)-1)*100,IF(B132+C132&lt;&gt;0,100,0))</f>
        <v>-78.461538461538467</v>
      </c>
      <c r="E132" s="66">
        <v>926</v>
      </c>
      <c r="F132" s="66">
        <v>939</v>
      </c>
      <c r="G132" s="98">
        <f>IFERROR(((E132/F132)-1)*100,IF(E132+F132&lt;&gt;0,100,0))</f>
        <v>-1.3844515441959526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14</v>
      </c>
      <c r="C134" s="82">
        <f>SUM(C132:C133)</f>
        <v>65</v>
      </c>
      <c r="D134" s="98">
        <f>IFERROR(((B134/C134)-1)*100,IF(B134+C134&lt;&gt;0,100,0))</f>
        <v>-78.461538461538467</v>
      </c>
      <c r="E134" s="82">
        <f>SUM(E132:E133)</f>
        <v>926</v>
      </c>
      <c r="F134" s="82">
        <f>SUM(F132:F133)</f>
        <v>939</v>
      </c>
      <c r="G134" s="98">
        <f>IFERROR(((E134/F134)-1)*100,IF(E134+F134&lt;&gt;0,100,0))</f>
        <v>-1.3844515441959526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800</v>
      </c>
      <c r="D137" s="98">
        <f>IFERROR(((B137/C137)-1)*100,IF(B137+C137&lt;&gt;0,100,0))</f>
        <v>-100</v>
      </c>
      <c r="E137" s="66">
        <v>422</v>
      </c>
      <c r="F137" s="66">
        <v>211740</v>
      </c>
      <c r="G137" s="98">
        <f>IFERROR(((E137/F137)-1)*100,IF(E137+F137&lt;&gt;0,100,0))</f>
        <v>-99.800698970435448</v>
      </c>
    </row>
    <row r="138" spans="1:7" s="16" customFormat="1" ht="12" x14ac:dyDescent="0.2">
      <c r="A138" s="79" t="s">
        <v>72</v>
      </c>
      <c r="B138" s="67">
        <v>1677490</v>
      </c>
      <c r="C138" s="66">
        <v>1483743</v>
      </c>
      <c r="D138" s="98">
        <f>IFERROR(((B138/C138)-1)*100,IF(B138+C138&lt;&gt;0,100,0))</f>
        <v>13.057989153108052</v>
      </c>
      <c r="E138" s="66">
        <v>11958724</v>
      </c>
      <c r="F138" s="66">
        <v>10161859</v>
      </c>
      <c r="G138" s="98">
        <f>IFERROR(((E138/F138)-1)*100,IF(E138+F138&lt;&gt;0,100,0))</f>
        <v>17.682443733966391</v>
      </c>
    </row>
    <row r="139" spans="1:7" s="16" customFormat="1" ht="12" x14ac:dyDescent="0.2">
      <c r="A139" s="79" t="s">
        <v>74</v>
      </c>
      <c r="B139" s="67">
        <v>1397</v>
      </c>
      <c r="C139" s="66">
        <v>3127</v>
      </c>
      <c r="D139" s="98">
        <f>IFERROR(((B139/C139)-1)*100,IF(B139+C139&lt;&gt;0,100,0))</f>
        <v>-55.32459226095299</v>
      </c>
      <c r="E139" s="66">
        <v>13705</v>
      </c>
      <c r="F139" s="66">
        <v>16492</v>
      </c>
      <c r="G139" s="98">
        <f>IFERROR(((E139/F139)-1)*100,IF(E139+F139&lt;&gt;0,100,0))</f>
        <v>-16.899102595197668</v>
      </c>
    </row>
    <row r="140" spans="1:7" s="16" customFormat="1" ht="12" x14ac:dyDescent="0.2">
      <c r="A140" s="81" t="s">
        <v>34</v>
      </c>
      <c r="B140" s="82">
        <f>SUM(B137:B139)</f>
        <v>1678887</v>
      </c>
      <c r="C140" s="82">
        <f>SUM(C137:C139)</f>
        <v>1487670</v>
      </c>
      <c r="D140" s="98">
        <f>IFERROR(((B140/C140)-1)*100,IF(B140+C140&lt;&gt;0,100,0))</f>
        <v>12.853455403416071</v>
      </c>
      <c r="E140" s="82">
        <f>SUM(E137:E139)</f>
        <v>11972851</v>
      </c>
      <c r="F140" s="82">
        <f>SUM(F137:F139)</f>
        <v>10390091</v>
      </c>
      <c r="G140" s="98">
        <f>IFERROR(((E140/F140)-1)*100,IF(E140+F140&lt;&gt;0,100,0))</f>
        <v>15.233360323793121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14000</v>
      </c>
      <c r="C143" s="66">
        <v>56920</v>
      </c>
      <c r="D143" s="98">
        <f>IFERROR(((B143/C143)-1)*100,)</f>
        <v>-75.404075895994382</v>
      </c>
      <c r="E143" s="66">
        <v>524054</v>
      </c>
      <c r="F143" s="66">
        <v>483355</v>
      </c>
      <c r="G143" s="98">
        <f>IFERROR(((E143/F143)-1)*100,)</f>
        <v>8.4201053056242259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14000</v>
      </c>
      <c r="C145" s="82">
        <f>SUM(C143:C144)</f>
        <v>56920</v>
      </c>
      <c r="D145" s="98">
        <f>IFERROR(((B145/C145)-1)*100,)</f>
        <v>-75.404075895994382</v>
      </c>
      <c r="E145" s="82">
        <f>SUM(E143:E144)</f>
        <v>524054</v>
      </c>
      <c r="F145" s="82">
        <f>SUM(F143:F144)</f>
        <v>483355</v>
      </c>
      <c r="G145" s="98">
        <f>IFERROR(((E145/F145)-1)*100,)</f>
        <v>8.4201053056242259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18998</v>
      </c>
      <c r="D148" s="98">
        <f>IFERROR(((B148/C148)-1)*100,IF(B148+C148&lt;&gt;0,100,0))</f>
        <v>-100</v>
      </c>
      <c r="E148" s="66">
        <v>9842.2469999999994</v>
      </c>
      <c r="F148" s="66">
        <v>5081315.8650000002</v>
      </c>
      <c r="G148" s="98">
        <f>IFERROR(((E148/F148)-1)*100,IF(E148+F148&lt;&gt;0,100,0))</f>
        <v>-99.806305152809074</v>
      </c>
    </row>
    <row r="149" spans="1:7" s="32" customFormat="1" x14ac:dyDescent="0.2">
      <c r="A149" s="79" t="s">
        <v>72</v>
      </c>
      <c r="B149" s="67">
        <v>142343397.48129001</v>
      </c>
      <c r="C149" s="66">
        <v>137612889.79703999</v>
      </c>
      <c r="D149" s="98">
        <f>IFERROR(((B149/C149)-1)*100,IF(B149+C149&lt;&gt;0,100,0))</f>
        <v>3.4375469414434034</v>
      </c>
      <c r="E149" s="66">
        <v>1057989739.65411</v>
      </c>
      <c r="F149" s="66">
        <v>953209882.67673004</v>
      </c>
      <c r="G149" s="98">
        <f>IFERROR(((E149/F149)-1)*100,IF(E149+F149&lt;&gt;0,100,0))</f>
        <v>10.992317524357297</v>
      </c>
    </row>
    <row r="150" spans="1:7" s="32" customFormat="1" x14ac:dyDescent="0.2">
      <c r="A150" s="79" t="s">
        <v>74</v>
      </c>
      <c r="B150" s="67">
        <v>11401001.470000001</v>
      </c>
      <c r="C150" s="66">
        <v>19819251.41</v>
      </c>
      <c r="D150" s="98">
        <f>IFERROR(((B150/C150)-1)*100,IF(B150+C150&lt;&gt;0,100,0))</f>
        <v>-42.475115562399537</v>
      </c>
      <c r="E150" s="66">
        <v>92919545.469999999</v>
      </c>
      <c r="F150" s="66">
        <v>95682954.099999994</v>
      </c>
      <c r="G150" s="98">
        <f>IFERROR(((E150/F150)-1)*100,IF(E150+F150&lt;&gt;0,100,0))</f>
        <v>-2.8880887468335392</v>
      </c>
    </row>
    <row r="151" spans="1:7" s="16" customFormat="1" ht="12" x14ac:dyDescent="0.2">
      <c r="A151" s="81" t="s">
        <v>34</v>
      </c>
      <c r="B151" s="82">
        <f>SUM(B148:B150)</f>
        <v>153744398.95129001</v>
      </c>
      <c r="C151" s="82">
        <f>SUM(C148:C150)</f>
        <v>157451139.20703998</v>
      </c>
      <c r="D151" s="98">
        <f>IFERROR(((B151/C151)-1)*100,IF(B151+C151&lt;&gt;0,100,0))</f>
        <v>-2.3542162187062954</v>
      </c>
      <c r="E151" s="82">
        <f>SUM(E148:E150)</f>
        <v>1150919127.37111</v>
      </c>
      <c r="F151" s="82">
        <f>SUM(F148:F150)</f>
        <v>1053974152.6417301</v>
      </c>
      <c r="G151" s="98">
        <f>IFERROR(((E151/F151)-1)*100,IF(E151+F151&lt;&gt;0,100,0))</f>
        <v>9.1980410037943106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23637.035</v>
      </c>
      <c r="C154" s="66">
        <v>56599.67</v>
      </c>
      <c r="D154" s="98">
        <f>IFERROR(((B154/C154)-1)*100,IF(B154+C154&lt;&gt;0,100,0))</f>
        <v>-58.238210576139402</v>
      </c>
      <c r="E154" s="66">
        <v>921702.49341</v>
      </c>
      <c r="F154" s="66">
        <v>828749.88832999999</v>
      </c>
      <c r="G154" s="98">
        <f>IFERROR(((E154/F154)-1)*100,IF(E154+F154&lt;&gt;0,100,0))</f>
        <v>11.21600212427265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23637.035</v>
      </c>
      <c r="C156" s="82">
        <f>SUM(C154:C155)</f>
        <v>56599.67</v>
      </c>
      <c r="D156" s="98">
        <f>IFERROR(((B156/C156)-1)*100,IF(B156+C156&lt;&gt;0,100,0))</f>
        <v>-58.238210576139402</v>
      </c>
      <c r="E156" s="82">
        <f>SUM(E154:E155)</f>
        <v>921702.49341</v>
      </c>
      <c r="F156" s="82">
        <f>SUM(F154:F155)</f>
        <v>828749.88832999999</v>
      </c>
      <c r="G156" s="98">
        <f>IFERROR(((E156/F156)-1)*100,IF(E156+F156&lt;&gt;0,100,0))</f>
        <v>11.21600212427265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50140</v>
      </c>
      <c r="D159" s="98">
        <f>IFERROR(((B159/C159)-1)*100,IF(B159+C159&lt;&gt;0,100,0))</f>
        <v>-99.172317510969293</v>
      </c>
      <c r="E159" s="78"/>
      <c r="F159" s="78"/>
      <c r="G159" s="65"/>
    </row>
    <row r="160" spans="1:7" s="16" customFormat="1" ht="12" x14ac:dyDescent="0.2">
      <c r="A160" s="79" t="s">
        <v>72</v>
      </c>
      <c r="B160" s="67">
        <v>1623322</v>
      </c>
      <c r="C160" s="66">
        <v>1449741</v>
      </c>
      <c r="D160" s="98">
        <f>IFERROR(((B160/C160)-1)*100,IF(B160+C160&lt;&gt;0,100,0))</f>
        <v>11.973242117040206</v>
      </c>
      <c r="E160" s="78"/>
      <c r="F160" s="78"/>
      <c r="G160" s="65"/>
    </row>
    <row r="161" spans="1:7" s="16" customFormat="1" ht="12" x14ac:dyDescent="0.2">
      <c r="A161" s="79" t="s">
        <v>74</v>
      </c>
      <c r="B161" s="67">
        <v>1679</v>
      </c>
      <c r="C161" s="66">
        <v>1756</v>
      </c>
      <c r="D161" s="98">
        <f>IFERROR(((B161/C161)-1)*100,IF(B161+C161&lt;&gt;0,100,0))</f>
        <v>-4.3849658314350837</v>
      </c>
      <c r="E161" s="78"/>
      <c r="F161" s="78"/>
      <c r="G161" s="65"/>
    </row>
    <row r="162" spans="1:7" s="28" customFormat="1" ht="12" x14ac:dyDescent="0.2">
      <c r="A162" s="81" t="s">
        <v>34</v>
      </c>
      <c r="B162" s="82">
        <f>SUM(B159:B161)</f>
        <v>1625416</v>
      </c>
      <c r="C162" s="82">
        <f>SUM(C159:C161)</f>
        <v>1501637</v>
      </c>
      <c r="D162" s="98">
        <f>IFERROR(((B162/C162)-1)*100,IF(B162+C162&lt;&gt;0,100,0))</f>
        <v>8.2429375408304306</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173494</v>
      </c>
      <c r="C165" s="66">
        <v>162915</v>
      </c>
      <c r="D165" s="98">
        <f>IFERROR(((B165/C165)-1)*100,IF(B165+C165&lt;&gt;0,100,0))</f>
        <v>6.4935702667034967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173494</v>
      </c>
      <c r="C167" s="82">
        <f>SUM(C165:C166)</f>
        <v>162915</v>
      </c>
      <c r="D167" s="98">
        <f>IFERROR(((B167/C167)-1)*100,IF(B167+C167&lt;&gt;0,100,0))</f>
        <v>6.4935702667034967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9918</v>
      </c>
      <c r="C175" s="113">
        <v>6824</v>
      </c>
      <c r="D175" s="111">
        <f>IFERROR(((B175/C175)-1)*100,IF(B175+C175&lt;&gt;0,100,0))</f>
        <v>45.339976553341145</v>
      </c>
      <c r="E175" s="113">
        <v>402869</v>
      </c>
      <c r="F175" s="113">
        <v>354413</v>
      </c>
      <c r="G175" s="111">
        <f>IFERROR(((E175/F175)-1)*100,IF(E175+F175&lt;&gt;0,100,0))</f>
        <v>13.672184711057444</v>
      </c>
    </row>
    <row r="176" spans="1:7" x14ac:dyDescent="0.2">
      <c r="A176" s="101" t="s">
        <v>32</v>
      </c>
      <c r="B176" s="112">
        <v>50287</v>
      </c>
      <c r="C176" s="113">
        <v>51802</v>
      </c>
      <c r="D176" s="111">
        <f t="shared" ref="D176:D178" si="5">IFERROR(((B176/C176)-1)*100,IF(B176+C176&lt;&gt;0,100,0))</f>
        <v>-2.9245975058878049</v>
      </c>
      <c r="E176" s="113">
        <v>2560693</v>
      </c>
      <c r="F176" s="113">
        <v>2537408</v>
      </c>
      <c r="G176" s="111">
        <f>IFERROR(((E176/F176)-1)*100,IF(E176+F176&lt;&gt;0,100,0))</f>
        <v>0.9176687391227567</v>
      </c>
    </row>
    <row r="177" spans="1:7" x14ac:dyDescent="0.2">
      <c r="A177" s="101" t="s">
        <v>92</v>
      </c>
      <c r="B177" s="112">
        <v>25008542</v>
      </c>
      <c r="C177" s="113">
        <v>16917287</v>
      </c>
      <c r="D177" s="111">
        <f t="shared" si="5"/>
        <v>47.828324955413962</v>
      </c>
      <c r="E177" s="113">
        <v>1085580570</v>
      </c>
      <c r="F177" s="113">
        <v>835362432</v>
      </c>
      <c r="G177" s="111">
        <f>IFERROR(((E177/F177)-1)*100,IF(E177+F177&lt;&gt;0,100,0))</f>
        <v>29.953242857825813</v>
      </c>
    </row>
    <row r="178" spans="1:7" x14ac:dyDescent="0.2">
      <c r="A178" s="101" t="s">
        <v>93</v>
      </c>
      <c r="B178" s="112">
        <v>128673</v>
      </c>
      <c r="C178" s="113">
        <v>140121</v>
      </c>
      <c r="D178" s="111">
        <f t="shared" si="5"/>
        <v>-8.1700815723553255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504</v>
      </c>
      <c r="C181" s="113">
        <v>314</v>
      </c>
      <c r="D181" s="111">
        <f t="shared" ref="D181:D184" si="6">IFERROR(((B181/C181)-1)*100,IF(B181+C181&lt;&gt;0,100,0))</f>
        <v>60.509554140127399</v>
      </c>
      <c r="E181" s="113">
        <v>15523</v>
      </c>
      <c r="F181" s="113">
        <v>17011</v>
      </c>
      <c r="G181" s="111">
        <f t="shared" ref="G181" si="7">IFERROR(((E181/F181)-1)*100,IF(E181+F181&lt;&gt;0,100,0))</f>
        <v>-8.7472811710069927</v>
      </c>
    </row>
    <row r="182" spans="1:7" x14ac:dyDescent="0.2">
      <c r="A182" s="101" t="s">
        <v>32</v>
      </c>
      <c r="B182" s="112">
        <v>6994</v>
      </c>
      <c r="C182" s="113">
        <v>3293</v>
      </c>
      <c r="D182" s="111">
        <f t="shared" si="6"/>
        <v>112.38991800789555</v>
      </c>
      <c r="E182" s="113">
        <v>215147</v>
      </c>
      <c r="F182" s="113">
        <v>213744</v>
      </c>
      <c r="G182" s="111">
        <f t="shared" ref="G182" si="8">IFERROR(((E182/F182)-1)*100,IF(E182+F182&lt;&gt;0,100,0))</f>
        <v>0.65639269406392309</v>
      </c>
    </row>
    <row r="183" spans="1:7" x14ac:dyDescent="0.2">
      <c r="A183" s="101" t="s">
        <v>92</v>
      </c>
      <c r="B183" s="112">
        <v>136219</v>
      </c>
      <c r="C183" s="113">
        <v>30358</v>
      </c>
      <c r="D183" s="111">
        <f t="shared" si="6"/>
        <v>348.70874234139268</v>
      </c>
      <c r="E183" s="113">
        <v>4170871</v>
      </c>
      <c r="F183" s="113">
        <v>3954992</v>
      </c>
      <c r="G183" s="111">
        <f t="shared" ref="G183" si="9">IFERROR(((E183/F183)-1)*100,IF(E183+F183&lt;&gt;0,100,0))</f>
        <v>5.4583928361928491</v>
      </c>
    </row>
    <row r="184" spans="1:7" x14ac:dyDescent="0.2">
      <c r="A184" s="101" t="s">
        <v>93</v>
      </c>
      <c r="B184" s="112">
        <v>46384</v>
      </c>
      <c r="C184" s="113">
        <v>49358</v>
      </c>
      <c r="D184" s="111">
        <f t="shared" si="6"/>
        <v>-6.0253656955306152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2022-10-17T06:51:44Z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