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EA6332DB-0DD2-4239-ACAC-5A845B0B5D37}" xr6:coauthVersionLast="47" xr6:coauthVersionMax="47" xr10:uidLastSave="{00000000-0000-0000-0000-000000000000}"/>
  <bookViews>
    <workbookView xWindow="4650" yWindow="1125" windowWidth="765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<sst xmlns="http://schemas.openxmlformats.org/spreadsheetml/2006/main" count="270" uniqueCount="102">
  <si>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</si>
  <si>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</si>
  <si>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</si>
  <si>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</si>
  <si>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</si>
  <si>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</si>
  <si>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</si>
  <si>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</si>
  <si>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</si>
  <si>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</si>
  <si>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</si>
  <si>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</si>
  <si>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</si>
  <si>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</si>
  <si>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</si>
  <si>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</si>
  <si>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</si>
  <si>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</si>
  <si>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</si>
  <si>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</si>
  <si>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</si>
  <si>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</si>
  <si>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</si>
  <si>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</si>
  <si>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</si>
  <si>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</si>
  <si>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</si>
  <si>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</si>
  <si>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</si>
  <si>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</si>
  <si>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</si>
  <si>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</si>
  <si>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</si>
  <si>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</si>
  <si>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</si>
  <si>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</si>
  <si>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</si>
  <si>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</si>
  <si>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</si>
  <si>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</si>
  <si>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</si>
  <si>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</si>
  <si>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</si>
  <si>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</si>
  <si>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</si>
  <si>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</si>
  <si>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</si>
  <si>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</si>
  <si>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</si>
  <si>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</si>
  <si>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</si>
  <si>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</si>
  <si>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</si>
  <si>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</si>
  <si>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</si>
  <si>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</si>
  <si>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</si>
  <si>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</si>
  <si>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</si>
  <si>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</si>
  <si>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</si>
  <si>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</si>
  <si>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</si>
  <si>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</si>
  <si>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</si>
  <si>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</si>
  <si>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</si>
  <si>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</si>
  <si>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</si>
  <si>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</si>
  <si>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</si>
  <si>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</si>
  <si>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</si>
  <si>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</si>
  <si>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</si>
  <si>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</si>
  <si>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</si>
  <si>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</si>
  <si>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</si>
  <si>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</si>
  <si>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</si>
  <si>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</si>
  <si>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</si>
  <si>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</si>
  <si>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</si>
  <si>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</si>
  <si>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</si>
  <si>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</si>
  <si>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</si>
  <si>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</si>
  <si>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</si>
  <si>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</si>
  <si>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</si>
  <si>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</si>
  <si>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</si>
  <si>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</si>
  <si>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</si>
  <si>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</si>
  <si>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</si>
  <si>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21 October 2022</t>
  </si>
  <si>
    <t>21.10.2022</t>
  </si>
  <si>
    <t>22.10.2021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</si>
</sst>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1524801</v>
      </c>
      <c r="C11" s="67">
        <v>1283620</v>
      </c>
      <c r="D11" s="98">
        <f>IFERROR(((B11/C11)-1)*100,IF(B11+C11&lt;&gt;0,100,0))</f>
        <v>18.78912762343996</v>
      </c>
      <c r="E11" s="67">
        <v>66352510</v>
      </c>
      <c r="F11" s="67">
        <v>68091404</v>
      </c>
      <c r="G11" s="98">
        <f>IFERROR(((E11/F11)-1)*100,IF(E11+F11&lt;&gt;0,100,0))</f>
        <v>-2.5537643488743433</v>
      </c>
    </row>
    <row r="12" spans="1:7" s="16" customFormat="1" ht="12" x14ac:dyDescent="0.2">
      <c r="A12" s="64" t="s">
        <v>9</v>
      </c>
      <c r="B12" s="67">
        <v>1990864.6780000001</v>
      </c>
      <c r="C12" s="67">
        <v>1757344.6569999999</v>
      </c>
      <c r="D12" s="98">
        <f>IFERROR(((B12/C12)-1)*100,IF(B12+C12&lt;&gt;0,100,0))</f>
        <v>13.288231199828893</v>
      </c>
      <c r="E12" s="67">
        <v>67338425.670000002</v>
      </c>
      <c r="F12" s="67">
        <v>104815826.17900001</v>
      </c>
      <c r="G12" s="98">
        <f>IFERROR(((E12/F12)-1)*100,IF(E12+F12&lt;&gt;0,100,0))</f>
        <v>-35.755478800498786</v>
      </c>
    </row>
    <row r="13" spans="1:7" s="16" customFormat="1" ht="12" x14ac:dyDescent="0.2">
      <c r="A13" s="64" t="s">
        <v>10</v>
      </c>
      <c r="B13" s="67">
        <v>112629901.35035001</v>
      </c>
      <c r="C13" s="67">
        <v>87120687.729717404</v>
      </c>
      <c r="D13" s="98">
        <f>IFERROR(((B13/C13)-1)*100,IF(B13+C13&lt;&gt;0,100,0))</f>
        <v>29.280317092734865</v>
      </c>
      <c r="E13" s="67">
        <v>4866059817.7555304</v>
      </c>
      <c r="F13" s="67">
        <v>4906177007.5763998</v>
      </c>
      <c r="G13" s="98">
        <f>IFERROR(((E13/F13)-1)*100,IF(E13+F13&lt;&gt;0,100,0))</f>
        <v>-0.81768737163209204</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346</v>
      </c>
      <c r="C16" s="67">
        <v>294</v>
      </c>
      <c r="D16" s="98">
        <f>IFERROR(((B16/C16)-1)*100,IF(B16+C16&lt;&gt;0,100,0))</f>
        <v>17.687074829931969</v>
      </c>
      <c r="E16" s="67">
        <v>16775</v>
      </c>
      <c r="F16" s="67">
        <v>14675</v>
      </c>
      <c r="G16" s="98">
        <f>IFERROR(((E16/F16)-1)*100,IF(E16+F16&lt;&gt;0,100,0))</f>
        <v>14.310051107325371</v>
      </c>
    </row>
    <row r="17" spans="1:7" s="16" customFormat="1" ht="12" x14ac:dyDescent="0.2">
      <c r="A17" s="64" t="s">
        <v>9</v>
      </c>
      <c r="B17" s="67">
        <v>243213.405</v>
      </c>
      <c r="C17" s="67">
        <v>150879.74</v>
      </c>
      <c r="D17" s="98">
        <f>IFERROR(((B17/C17)-1)*100,IF(B17+C17&lt;&gt;0,100,0))</f>
        <v>61.196861155778784</v>
      </c>
      <c r="E17" s="67">
        <v>6848434.8880000003</v>
      </c>
      <c r="F17" s="67">
        <v>9926943.0299999993</v>
      </c>
      <c r="G17" s="98">
        <f>IFERROR(((E17/F17)-1)*100,IF(E17+F17&lt;&gt;0,100,0))</f>
        <v>-31.01164308787213</v>
      </c>
    </row>
    <row r="18" spans="1:7" s="16" customFormat="1" ht="12" x14ac:dyDescent="0.2">
      <c r="A18" s="64" t="s">
        <v>10</v>
      </c>
      <c r="B18" s="67">
        <v>11676111.635020001</v>
      </c>
      <c r="C18" s="67">
        <v>8580672.4157273993</v>
      </c>
      <c r="D18" s="98">
        <f>IFERROR(((B18/C18)-1)*100,IF(B18+C18&lt;&gt;0,100,0))</f>
        <v>36.074553010775844</v>
      </c>
      <c r="E18" s="67">
        <v>474303428.25690901</v>
      </c>
      <c r="F18" s="67">
        <v>439950152.62669897</v>
      </c>
      <c r="G18" s="98">
        <f>IFERROR(((E18/F18)-1)*100,IF(E18+F18&lt;&gt;0,100,0))</f>
        <v>7.8084472581963382</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18915110.128290001</v>
      </c>
      <c r="C24" s="66">
        <v>14710871.160739999</v>
      </c>
      <c r="D24" s="65">
        <f>B24-C24</f>
        <v>4204238.967550002</v>
      </c>
      <c r="E24" s="67">
        <v>759808090.21096003</v>
      </c>
      <c r="F24" s="67">
        <v>851784372.65970004</v>
      </c>
      <c r="G24" s="65">
        <f>E24-F24</f>
        <v>-91976282.448740005</v>
      </c>
    </row>
    <row r="25" spans="1:7" s="16" customFormat="1" ht="12" x14ac:dyDescent="0.2">
      <c r="A25" s="68" t="s">
        <v>15</v>
      </c>
      <c r="B25" s="66">
        <v>17392594.155400001</v>
      </c>
      <c r="C25" s="66">
        <v>20355580.077799998</v>
      </c>
      <c r="D25" s="65">
        <f>B25-C25</f>
        <v>-2962985.9223999977</v>
      </c>
      <c r="E25" s="67">
        <v>832620988.25080001</v>
      </c>
      <c r="F25" s="67">
        <v>953695124.24531996</v>
      </c>
      <c r="G25" s="65">
        <f>E25-F25</f>
        <v>-121074135.99451995</v>
      </c>
    </row>
    <row r="26" spans="1:7" s="28" customFormat="1" ht="12" x14ac:dyDescent="0.2">
      <c r="A26" s="69" t="s">
        <v>16</v>
      </c>
      <c r="B26" s="70">
        <f>B24-B25</f>
        <v>1522515.9728900008</v>
      </c>
      <c r="C26" s="70">
        <f>C24-C25</f>
        <v>-5644708.917059999</v>
      </c>
      <c r="D26" s="70"/>
      <c r="E26" s="70">
        <f>E24-E25</f>
        <v>-72812898.039839983</v>
      </c>
      <c r="F26" s="70">
        <f>F24-F25</f>
        <v>-101910751.58561993</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65539.238254059994</v>
      </c>
      <c r="C33" s="132">
        <v>67050.519945459993</v>
      </c>
      <c r="D33" s="98">
        <f t="shared" ref="D33:D42" si="0">IFERROR(((B33/C33)-1)*100,IF(B33+C33&lt;&gt;0,100,0))</f>
        <v>-2.2539447757143449</v>
      </c>
      <c r="E33" s="64"/>
      <c r="F33" s="132">
        <v>66902.27</v>
      </c>
      <c r="G33" s="132">
        <v>64149.01</v>
      </c>
    </row>
    <row r="34" spans="1:7" s="16" customFormat="1" ht="12" x14ac:dyDescent="0.2">
      <c r="A34" s="64" t="s">
        <v>23</v>
      </c>
      <c r="B34" s="132">
        <v>75190.063545650002</v>
      </c>
      <c r="C34" s="132">
        <v>77497.32057589</v>
      </c>
      <c r="D34" s="98">
        <f t="shared" si="0"/>
        <v>-2.9772087771480993</v>
      </c>
      <c r="E34" s="64"/>
      <c r="F34" s="132">
        <v>76349.38</v>
      </c>
      <c r="G34" s="132">
        <v>73422.87</v>
      </c>
    </row>
    <row r="35" spans="1:7" s="16" customFormat="1" ht="12" x14ac:dyDescent="0.2">
      <c r="A35" s="64" t="s">
        <v>24</v>
      </c>
      <c r="B35" s="132">
        <v>67284.118686639995</v>
      </c>
      <c r="C35" s="132">
        <v>64041.589078980003</v>
      </c>
      <c r="D35" s="98">
        <f t="shared" si="0"/>
        <v>5.0631623204432152</v>
      </c>
      <c r="E35" s="64"/>
      <c r="F35" s="132">
        <v>68268.070000000007</v>
      </c>
      <c r="G35" s="132">
        <v>66575.56</v>
      </c>
    </row>
    <row r="36" spans="1:7" s="16" customFormat="1" ht="12" x14ac:dyDescent="0.2">
      <c r="A36" s="64" t="s">
        <v>25</v>
      </c>
      <c r="B36" s="132">
        <v>59091.055866299997</v>
      </c>
      <c r="C36" s="132">
        <v>60524.546502140001</v>
      </c>
      <c r="D36" s="98">
        <f t="shared" si="0"/>
        <v>-2.3684450668115642</v>
      </c>
      <c r="E36" s="64"/>
      <c r="F36" s="132">
        <v>60380.93</v>
      </c>
      <c r="G36" s="132">
        <v>57712.05</v>
      </c>
    </row>
    <row r="37" spans="1:7" s="16" customFormat="1" ht="12" x14ac:dyDescent="0.2">
      <c r="A37" s="64" t="s">
        <v>79</v>
      </c>
      <c r="B37" s="132">
        <v>61165.302390049997</v>
      </c>
      <c r="C37" s="132">
        <v>62969.101785619998</v>
      </c>
      <c r="D37" s="98">
        <f t="shared" si="0"/>
        <v>-2.864578570155063</v>
      </c>
      <c r="E37" s="64"/>
      <c r="F37" s="132">
        <v>62661.38</v>
      </c>
      <c r="G37" s="132">
        <v>58566.63</v>
      </c>
    </row>
    <row r="38" spans="1:7" s="16" customFormat="1" ht="12" x14ac:dyDescent="0.2">
      <c r="A38" s="64" t="s">
        <v>26</v>
      </c>
      <c r="B38" s="132">
        <v>78405.09838173</v>
      </c>
      <c r="C38" s="132">
        <v>86658.912518939993</v>
      </c>
      <c r="D38" s="98">
        <f t="shared" si="0"/>
        <v>-9.5244838612601477</v>
      </c>
      <c r="E38" s="64"/>
      <c r="F38" s="132">
        <v>81549.490000000005</v>
      </c>
      <c r="G38" s="132">
        <v>77682.460000000006</v>
      </c>
    </row>
    <row r="39" spans="1:7" s="16" customFormat="1" ht="12" x14ac:dyDescent="0.2">
      <c r="A39" s="64" t="s">
        <v>27</v>
      </c>
      <c r="B39" s="132">
        <v>14909.472106790001</v>
      </c>
      <c r="C39" s="132">
        <v>13849.052266639999</v>
      </c>
      <c r="D39" s="98">
        <f t="shared" si="0"/>
        <v>7.6569848949474384</v>
      </c>
      <c r="E39" s="64"/>
      <c r="F39" s="132">
        <v>15060.31</v>
      </c>
      <c r="G39" s="132">
        <v>14163.1</v>
      </c>
    </row>
    <row r="40" spans="1:7" s="16" customFormat="1" ht="12" x14ac:dyDescent="0.2">
      <c r="A40" s="64" t="s">
        <v>28</v>
      </c>
      <c r="B40" s="132">
        <v>80368.143883559998</v>
      </c>
      <c r="C40" s="132">
        <v>84524.338543449994</v>
      </c>
      <c r="D40" s="98">
        <f t="shared" si="0"/>
        <v>-4.9171572726990238</v>
      </c>
      <c r="E40" s="64"/>
      <c r="F40" s="132">
        <v>82250.83</v>
      </c>
      <c r="G40" s="132">
        <v>78505.820000000007</v>
      </c>
    </row>
    <row r="41" spans="1:7" s="16" customFormat="1" ht="12" x14ac:dyDescent="0.2">
      <c r="A41" s="64" t="s">
        <v>29</v>
      </c>
      <c r="B41" s="72"/>
      <c r="C41" s="72"/>
      <c r="D41" s="98">
        <f t="shared" si="0"/>
        <v>0</v>
      </c>
      <c r="E41" s="64"/>
      <c r="F41" s="72"/>
      <c r="G41" s="72"/>
    </row>
    <row r="42" spans="1:7" s="16" customFormat="1" ht="12" x14ac:dyDescent="0.2">
      <c r="A42" s="64" t="s">
        <v>78</v>
      </c>
      <c r="B42" s="132">
        <v>1125.2918956200001</v>
      </c>
      <c r="C42" s="132">
        <v>1275.5216715500001</v>
      </c>
      <c r="D42" s="98">
        <f t="shared" si="0"/>
        <v>-11.77790854368177</v>
      </c>
      <c r="E42" s="64"/>
      <c r="F42" s="132">
        <v>1153.94</v>
      </c>
      <c r="G42" s="132">
        <v>1122.1400000000001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18754.514341472601</v>
      </c>
      <c r="D48" s="72"/>
      <c r="E48" s="133">
        <v>19259.5652065906</v>
      </c>
      <c r="F48" s="72"/>
      <c r="G48" s="98">
        <f>IFERROR(((C48/E48)-1)*100,IF(C48+E48&lt;&gt;0,100,0))</f>
        <v>-2.6223378342163817</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2003</v>
      </c>
      <c r="D54" s="75"/>
      <c r="E54" s="134">
        <v>695731</v>
      </c>
      <c r="F54" s="134">
        <v>70980616.939999998</v>
      </c>
      <c r="G54" s="134">
        <v>8908429.1040000003</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5268</v>
      </c>
      <c r="C68" s="66">
        <v>5786</v>
      </c>
      <c r="D68" s="98">
        <f>IFERROR(((B68/C68)-1)*100,IF(B68+C68&lt;&gt;0,100,0))</f>
        <v>-8.9526443138610468</v>
      </c>
      <c r="E68" s="66">
        <v>273646</v>
      </c>
      <c r="F68" s="66">
        <v>268101</v>
      </c>
      <c r="G68" s="98">
        <f>IFERROR(((E68/F68)-1)*100,IF(E68+F68&lt;&gt;0,100,0))</f>
        <v>2.0682503981708455</v>
      </c>
    </row>
    <row r="69" spans="1:7" s="16" customFormat="1" ht="12" x14ac:dyDescent="0.2">
      <c r="A69" s="79" t="s">
        <v>54</v>
      </c>
      <c r="B69" s="67">
        <v>149019461.47799999</v>
      </c>
      <c r="C69" s="66">
        <v>162750374.824</v>
      </c>
      <c r="D69" s="98">
        <f>IFERROR(((B69/C69)-1)*100,IF(B69+C69&lt;&gt;0,100,0))</f>
        <v>-8.4367936853286913</v>
      </c>
      <c r="E69" s="66">
        <v>8207477562.7770004</v>
      </c>
      <c r="F69" s="66">
        <v>8090748920.1210003</v>
      </c>
      <c r="G69" s="98">
        <f>IFERROR(((E69/F69)-1)*100,IF(E69+F69&lt;&gt;0,100,0))</f>
        <v>1.4427421220019054</v>
      </c>
    </row>
    <row r="70" spans="1:7" s="62" customFormat="1" ht="12" x14ac:dyDescent="0.2">
      <c r="A70" s="79" t="s">
        <v>55</v>
      </c>
      <c r="B70" s="67">
        <v>139291729.27990001</v>
      </c>
      <c r="C70" s="66">
        <v>163465116.88683</v>
      </c>
      <c r="D70" s="98">
        <f>IFERROR(((B70/C70)-1)*100,IF(B70+C70&lt;&gt;0,100,0))</f>
        <v>-14.788101625171613</v>
      </c>
      <c r="E70" s="66">
        <v>7841762148.6964502</v>
      </c>
      <c r="F70" s="66">
        <v>7965526555.0018902</v>
      </c>
      <c r="G70" s="98">
        <f>IFERROR(((E70/F70)-1)*100,IF(E70+F70&lt;&gt;0,100,0))</f>
        <v>-1.5537504702400784</v>
      </c>
    </row>
    <row r="71" spans="1:7" s="16" customFormat="1" ht="12" x14ac:dyDescent="0.2">
      <c r="A71" s="79" t="s">
        <v>94</v>
      </c>
      <c r="B71" s="98">
        <f>IFERROR(B69/B68/1000,)</f>
        <v>28.287673021640085</v>
      </c>
      <c r="C71" s="98">
        <f>IFERROR(C69/C68/1000,)</f>
        <v>28.128305361908051</v>
      </c>
      <c r="D71" s="98">
        <f>IFERROR(((B71/C71)-1)*100,IF(B71+C71&lt;&gt;0,100,0))</f>
        <v>0.56657398190740338</v>
      </c>
      <c r="E71" s="98">
        <f>IFERROR(E69/E68/1000,)</f>
        <v>29.993047816438025</v>
      </c>
      <c r="F71" s="98">
        <f>IFERROR(F69/F68/1000,)</f>
        <v>30.177988594302146</v>
      </c>
      <c r="G71" s="98">
        <f>IFERROR(((E71/F71)-1)*100,IF(E71+F71&lt;&gt;0,100,0))</f>
        <v>-0.61283334800862344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2617</v>
      </c>
      <c r="C74" s="66">
        <v>3111</v>
      </c>
      <c r="D74" s="98">
        <f>IFERROR(((B74/C74)-1)*100,IF(B74+C74&lt;&gt;0,100,0))</f>
        <v>-15.879138540662163</v>
      </c>
      <c r="E74" s="66">
        <v>114105</v>
      </c>
      <c r="F74" s="66">
        <v>121916</v>
      </c>
      <c r="G74" s="98">
        <f>IFERROR(((E74/F74)-1)*100,IF(E74+F74&lt;&gt;0,100,0))</f>
        <v>-6.4068703041438413</v>
      </c>
    </row>
    <row r="75" spans="1:7" s="16" customFormat="1" ht="12" x14ac:dyDescent="0.2">
      <c r="A75" s="79" t="s">
        <v>54</v>
      </c>
      <c r="B75" s="67">
        <v>469116910.08399999</v>
      </c>
      <c r="C75" s="66">
        <v>610068008.88399994</v>
      </c>
      <c r="D75" s="98">
        <f>IFERROR(((B75/C75)-1)*100,IF(B75+C75&lt;&gt;0,100,0))</f>
        <v>-23.10416162582306</v>
      </c>
      <c r="E75" s="66">
        <v>21293116496.478001</v>
      </c>
      <c r="F75" s="66">
        <v>19851850779.757999</v>
      </c>
      <c r="G75" s="98">
        <f>IFERROR(((E75/F75)-1)*100,IF(E75+F75&lt;&gt;0,100,0))</f>
        <v>7.2601075471995458</v>
      </c>
    </row>
    <row r="76" spans="1:7" s="16" customFormat="1" ht="12" x14ac:dyDescent="0.2">
      <c r="A76" s="79" t="s">
        <v>55</v>
      </c>
      <c r="B76" s="67">
        <v>438091023.25865</v>
      </c>
      <c r="C76" s="66">
        <v>595022989.33413994</v>
      </c>
      <c r="D76" s="98">
        <f>IFERROR(((B76/C76)-1)*100,IF(B76+C76&lt;&gt;0,100,0))</f>
        <v>-26.374101318522925</v>
      </c>
      <c r="E76" s="66">
        <v>19964272708.190701</v>
      </c>
      <c r="F76" s="66">
        <v>19197918050.1992</v>
      </c>
      <c r="G76" s="98">
        <f>IFERROR(((E76/F76)-1)*100,IF(E76+F76&lt;&gt;0,100,0))</f>
        <v>3.9918633676194304</v>
      </c>
    </row>
    <row r="77" spans="1:7" s="16" customFormat="1" ht="12" x14ac:dyDescent="0.2">
      <c r="A77" s="79" t="s">
        <v>94</v>
      </c>
      <c r="B77" s="98">
        <f>IFERROR(B75/B74/1000,)</f>
        <v>179.25751245089799</v>
      </c>
      <c r="C77" s="98">
        <f>IFERROR(C75/C74/1000,)</f>
        <v>196.10029215171969</v>
      </c>
      <c r="D77" s="98">
        <f>IFERROR(((B77/C77)-1)*100,IF(B77+C77&lt;&gt;0,100,0))</f>
        <v>-8.5888600756345195</v>
      </c>
      <c r="E77" s="98">
        <f>IFERROR(E75/E74/1000,)</f>
        <v>186.60984616342841</v>
      </c>
      <c r="F77" s="98">
        <f>IFERROR(F75/F74/1000,)</f>
        <v>162.83220233404967</v>
      </c>
      <c r="G77" s="98">
        <f>IFERROR(((E77/F77)-1)*100,IF(E77+F77&lt;&gt;0,100,0))</f>
        <v>14.602543900130382</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150</v>
      </c>
      <c r="C80" s="66">
        <v>173</v>
      </c>
      <c r="D80" s="98">
        <f>IFERROR(((B80/C80)-1)*100,IF(B80+C80&lt;&gt;0,100,0))</f>
        <v>-13.294797687861271</v>
      </c>
      <c r="E80" s="66">
        <v>8252</v>
      </c>
      <c r="F80" s="66">
        <v>6821</v>
      </c>
      <c r="G80" s="98">
        <f>IFERROR(((E80/F80)-1)*100,IF(E80+F80&lt;&gt;0,100,0))</f>
        <v>20.979328544201724</v>
      </c>
    </row>
    <row r="81" spans="1:7" s="16" customFormat="1" ht="12" x14ac:dyDescent="0.2">
      <c r="A81" s="79" t="s">
        <v>54</v>
      </c>
      <c r="B81" s="67">
        <v>12477273.967</v>
      </c>
      <c r="C81" s="66">
        <v>16559867.445</v>
      </c>
      <c r="D81" s="98">
        <f>IFERROR(((B81/C81)-1)*100,IF(B81+C81&lt;&gt;0,100,0))</f>
        <v>-24.65353959842642</v>
      </c>
      <c r="E81" s="66">
        <v>974424616.70599997</v>
      </c>
      <c r="F81" s="66">
        <v>592859154.71200001</v>
      </c>
      <c r="G81" s="98">
        <f>IFERROR(((E81/F81)-1)*100,IF(E81+F81&lt;&gt;0,100,0))</f>
        <v>64.360220966707928</v>
      </c>
    </row>
    <row r="82" spans="1:7" s="16" customFormat="1" ht="12" x14ac:dyDescent="0.2">
      <c r="A82" s="79" t="s">
        <v>55</v>
      </c>
      <c r="B82" s="67">
        <v>5682401.9745501699</v>
      </c>
      <c r="C82" s="66">
        <v>6863660.4121003402</v>
      </c>
      <c r="D82" s="98">
        <f>IFERROR(((B82/C82)-1)*100,IF(B82+C82&lt;&gt;0,100,0))</f>
        <v>-17.210327531176549</v>
      </c>
      <c r="E82" s="66">
        <v>358697697.86477</v>
      </c>
      <c r="F82" s="66">
        <v>198333988.60903901</v>
      </c>
      <c r="G82" s="98">
        <f>IFERROR(((E82/F82)-1)*100,IF(E82+F82&lt;&gt;0,100,0))</f>
        <v>80.855384586574303</v>
      </c>
    </row>
    <row r="83" spans="1:7" s="32" customFormat="1" x14ac:dyDescent="0.2">
      <c r="A83" s="79" t="s">
        <v>94</v>
      </c>
      <c r="B83" s="98">
        <f>IFERROR(B81/B80/1000,)</f>
        <v>83.181826446666676</v>
      </c>
      <c r="C83" s="98">
        <f>IFERROR(C81/C80/1000,)</f>
        <v>95.721777138728328</v>
      </c>
      <c r="D83" s="98">
        <f>IFERROR(((B83/C83)-1)*100,IF(B83+C83&lt;&gt;0,100,0))</f>
        <v>-13.100415670185129</v>
      </c>
      <c r="E83" s="98">
        <f>IFERROR(E81/E80/1000,)</f>
        <v>118.08344846170625</v>
      </c>
      <c r="F83" s="98">
        <f>IFERROR(F81/F80/1000,)</f>
        <v>86.916750434247177</v>
      </c>
      <c r="G83" s="98">
        <f>IFERROR(((E83/F83)-1)*100,IF(E83+F83&lt;&gt;0,100,0))</f>
        <v>35.858103152437558</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8035</v>
      </c>
      <c r="C86" s="64">
        <f>C68+C74+C80</f>
        <v>9070</v>
      </c>
      <c r="D86" s="98">
        <f>IFERROR(((B86/C86)-1)*100,IF(B86+C86&lt;&gt;0,100,0))</f>
        <v>-11.411245865490628</v>
      </c>
      <c r="E86" s="64">
        <f>E68+E74+E80</f>
        <v>396003</v>
      </c>
      <c r="F86" s="64">
        <f>F68+F74+F80</f>
        <v>396838</v>
      </c>
      <c r="G86" s="98">
        <f>IFERROR(((E86/F86)-1)*100,IF(E86+F86&lt;&gt;0,100,0))</f>
        <v>-0.21041331727303936</v>
      </c>
    </row>
    <row r="87" spans="1:7" s="62" customFormat="1" ht="12" x14ac:dyDescent="0.2">
      <c r="A87" s="79" t="s">
        <v>54</v>
      </c>
      <c r="B87" s="64">
        <f t="shared" ref="B87:C87" si="1">B69+B75+B81</f>
        <v>630613645.52900004</v>
      </c>
      <c r="C87" s="64">
        <f t="shared" si="1"/>
        <v>789378251.153</v>
      </c>
      <c r="D87" s="98">
        <f>IFERROR(((B87/C87)-1)*100,IF(B87+C87&lt;&gt;0,100,0))</f>
        <v>-20.112614629564661</v>
      </c>
      <c r="E87" s="64">
        <f t="shared" ref="E87:F87" si="2">E69+E75+E81</f>
        <v>30475018675.961002</v>
      </c>
      <c r="F87" s="64">
        <f t="shared" si="2"/>
        <v>28535458854.591</v>
      </c>
      <c r="G87" s="98">
        <f>IFERROR(((E87/F87)-1)*100,IF(E87+F87&lt;&gt;0,100,0))</f>
        <v>6.7970164112428622</v>
      </c>
    </row>
    <row r="88" spans="1:7" s="62" customFormat="1" ht="12" x14ac:dyDescent="0.2">
      <c r="A88" s="79" t="s">
        <v>55</v>
      </c>
      <c r="B88" s="64">
        <f t="shared" ref="B88:C88" si="3">B70+B76+B82</f>
        <v>583065154.51310015</v>
      </c>
      <c r="C88" s="64">
        <f t="shared" si="3"/>
        <v>765351766.63307023</v>
      </c>
      <c r="D88" s="98">
        <f>IFERROR(((B88/C88)-1)*100,IF(B88+C88&lt;&gt;0,100,0))</f>
        <v>-23.817363474822038</v>
      </c>
      <c r="E88" s="64">
        <f t="shared" ref="E88:F88" si="4">E70+E76+E82</f>
        <v>28164732554.751919</v>
      </c>
      <c r="F88" s="64">
        <f t="shared" si="4"/>
        <v>27361778593.810127</v>
      </c>
      <c r="G88" s="98">
        <f>IFERROR(((E88/F88)-1)*100,IF(E88+F88&lt;&gt;0,100,0))</f>
        <v>2.9345824804073217</v>
      </c>
    </row>
    <row r="89" spans="1:7" s="63" customFormat="1" x14ac:dyDescent="0.2">
      <c r="A89" s="79" t="s">
        <v>95</v>
      </c>
      <c r="B89" s="98">
        <f>IFERROR((B75/B87)*100,IF(B75+B87&lt;&gt;0,100,0))</f>
        <v>74.390542198063912</v>
      </c>
      <c r="C89" s="98">
        <f>IFERROR((C75/C87)*100,IF(C75+C87&lt;&gt;0,100,0))</f>
        <v>77.284623435331326</v>
      </c>
      <c r="D89" s="98">
        <f>IFERROR(((B89/C89)-1)*100,IF(B89+C89&lt;&gt;0,100,0))</f>
        <v>-3.7447051025474187</v>
      </c>
      <c r="E89" s="98">
        <f>IFERROR((E75/E87)*100,IF(E75+E87&lt;&gt;0,100,0))</f>
        <v>69.87072501213666</v>
      </c>
      <c r="F89" s="98">
        <f>IFERROR((F75/F87)*100,IF(F75+F87&lt;&gt;0,100,0))</f>
        <v>69.569061009033277</v>
      </c>
      <c r="G89" s="98">
        <f>IFERROR(((E89/F89)-1)*100,IF(E89+F89&lt;&gt;0,100,0))</f>
        <v>0.4336180461947281</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49922185.348999999</v>
      </c>
      <c r="C97" s="135">
        <v>64650135.545999996</v>
      </c>
      <c r="D97" s="65">
        <f>B97-C97</f>
        <v>-14727950.196999997</v>
      </c>
      <c r="E97" s="135">
        <v>2779565015.5190001</v>
      </c>
      <c r="F97" s="135">
        <v>2557898784.9200001</v>
      </c>
      <c r="G97" s="80">
        <f>E97-F97</f>
        <v>221666230.59899998</v>
      </c>
    </row>
    <row r="98" spans="1:7" s="62" customFormat="1" ht="13.5" x14ac:dyDescent="0.2">
      <c r="A98" s="114" t="s">
        <v>88</v>
      </c>
      <c r="B98" s="66">
        <v>56914679.851999998</v>
      </c>
      <c r="C98" s="135">
        <v>53681094.873000003</v>
      </c>
      <c r="D98" s="65">
        <f>B98-C98</f>
        <v>3233584.9789999947</v>
      </c>
      <c r="E98" s="135">
        <v>2741943202.3590002</v>
      </c>
      <c r="F98" s="135">
        <v>2543215343.9790001</v>
      </c>
      <c r="G98" s="80">
        <f>E98-F98</f>
        <v>198727858.38000011</v>
      </c>
    </row>
    <row r="99" spans="1:7" s="62" customFormat="1" ht="12" x14ac:dyDescent="0.2">
      <c r="A99" s="115" t="s">
        <v>16</v>
      </c>
      <c r="B99" s="65">
        <f>B97-B98</f>
        <v>-6992494.5029999986</v>
      </c>
      <c r="C99" s="65">
        <f>C97-C98</f>
        <v>10969040.672999993</v>
      </c>
      <c r="D99" s="82"/>
      <c r="E99" s="65">
        <f>E97-E98</f>
        <v>37621813.159999847</v>
      </c>
      <c r="F99" s="82">
        <f>F97-F98</f>
        <v>14683440.940999985</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16154328.943</v>
      </c>
      <c r="C102" s="135">
        <v>22899667.077</v>
      </c>
      <c r="D102" s="65">
        <f>B102-C102</f>
        <v>-6745338.1339999996</v>
      </c>
      <c r="E102" s="135">
        <v>934447577.99699998</v>
      </c>
      <c r="F102" s="135">
        <v>898002932.81799996</v>
      </c>
      <c r="G102" s="80">
        <f>E102-F102</f>
        <v>36444645.17900002</v>
      </c>
    </row>
    <row r="103" spans="1:7" s="16" customFormat="1" ht="13.5" x14ac:dyDescent="0.2">
      <c r="A103" s="79" t="s">
        <v>88</v>
      </c>
      <c r="B103" s="66">
        <v>21236981.646000002</v>
      </c>
      <c r="C103" s="135">
        <v>27007012.747000001</v>
      </c>
      <c r="D103" s="65">
        <f>B103-C103</f>
        <v>-5770031.1009999998</v>
      </c>
      <c r="E103" s="135">
        <v>1074209211.5469999</v>
      </c>
      <c r="F103" s="135">
        <v>1007127096.285</v>
      </c>
      <c r="G103" s="80">
        <f>E103-F103</f>
        <v>67082115.261999965</v>
      </c>
    </row>
    <row r="104" spans="1:7" s="28" customFormat="1" ht="12" x14ac:dyDescent="0.2">
      <c r="A104" s="81" t="s">
        <v>16</v>
      </c>
      <c r="B104" s="65">
        <f>B102-B103</f>
        <v>-5082652.7030000016</v>
      </c>
      <c r="C104" s="65">
        <f>C102-C103</f>
        <v>-4107345.6700000018</v>
      </c>
      <c r="D104" s="82"/>
      <c r="E104" s="65">
        <f>E102-E103</f>
        <v>-139761633.54999995</v>
      </c>
      <c r="F104" s="82">
        <f>F102-F103</f>
        <v>-109124163.46700001</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810.43937681676903</v>
      </c>
      <c r="C111" s="137">
        <v>792.223551475411</v>
      </c>
      <c r="D111" s="98">
        <f>IFERROR(((B111/C111)-1)*100,IF(B111+C111&lt;&gt;0,100,0))</f>
        <v>2.2993289340405898</v>
      </c>
      <c r="E111" s="84"/>
      <c r="F111" s="136">
        <v>819.04641765447604</v>
      </c>
      <c r="G111" s="136">
        <v>810.43937681676903</v>
      </c>
    </row>
    <row r="112" spans="1:7" s="16" customFormat="1" ht="12" x14ac:dyDescent="0.2">
      <c r="A112" s="79" t="s">
        <v>50</v>
      </c>
      <c r="B112" s="136">
        <v>798.821452185015</v>
      </c>
      <c r="C112" s="137">
        <v>782.18560778806102</v>
      </c>
      <c r="D112" s="98">
        <f>IFERROR(((B112/C112)-1)*100,IF(B112+C112&lt;&gt;0,100,0))</f>
        <v>2.1268410248557856</v>
      </c>
      <c r="E112" s="84"/>
      <c r="F112" s="136">
        <v>807.46000034183396</v>
      </c>
      <c r="G112" s="136">
        <v>798.821452185015</v>
      </c>
    </row>
    <row r="113" spans="1:7" s="16" customFormat="1" ht="12" x14ac:dyDescent="0.2">
      <c r="A113" s="79" t="s">
        <v>51</v>
      </c>
      <c r="B113" s="136">
        <v>869.92338083739401</v>
      </c>
      <c r="C113" s="137">
        <v>835.79903403404398</v>
      </c>
      <c r="D113" s="98">
        <f>IFERROR(((B113/C113)-1)*100,IF(B113+C113&lt;&gt;0,100,0))</f>
        <v>4.0828411392923591</v>
      </c>
      <c r="E113" s="84"/>
      <c r="F113" s="136">
        <v>877.38081028804004</v>
      </c>
      <c r="G113" s="136">
        <v>869.92338083739401</v>
      </c>
    </row>
    <row r="114" spans="1:7" s="28" customFormat="1" ht="12" x14ac:dyDescent="0.2">
      <c r="A114" s="81" t="s">
        <v>52</v>
      </c>
      <c r="B114" s="85"/>
      <c r="C114" s="84"/>
      <c r="D114" s="86"/>
      <c r="E114" s="84"/>
      <c r="F114" s="71"/>
      <c r="G114" s="71"/>
    </row>
    <row r="115" spans="1:7" s="16" customFormat="1" ht="12" x14ac:dyDescent="0.2">
      <c r="A115" s="79" t="s">
        <v>56</v>
      </c>
      <c r="B115" s="136">
        <v>630.70159133897403</v>
      </c>
      <c r="C115" s="137">
        <v>605.57682906065395</v>
      </c>
      <c r="D115" s="98">
        <f>IFERROR(((B115/C115)-1)*100,IF(B115+C115&lt;&gt;0,100,0))</f>
        <v>4.148897558926179</v>
      </c>
      <c r="E115" s="84"/>
      <c r="F115" s="136">
        <v>632.01852362244904</v>
      </c>
      <c r="G115" s="136">
        <v>630.70159133897403</v>
      </c>
    </row>
    <row r="116" spans="1:7" s="16" customFormat="1" ht="12" x14ac:dyDescent="0.2">
      <c r="A116" s="79" t="s">
        <v>57</v>
      </c>
      <c r="B116" s="136">
        <v>819.27776343828702</v>
      </c>
      <c r="C116" s="137">
        <v>788.87755775582798</v>
      </c>
      <c r="D116" s="98">
        <f>IFERROR(((B116/C116)-1)*100,IF(B116+C116&lt;&gt;0,100,0))</f>
        <v>3.8536025500510496</v>
      </c>
      <c r="E116" s="84"/>
      <c r="F116" s="136">
        <v>824.25915828929703</v>
      </c>
      <c r="G116" s="136">
        <v>819.27776343828702</v>
      </c>
    </row>
    <row r="117" spans="1:7" s="16" customFormat="1" ht="12" x14ac:dyDescent="0.2">
      <c r="A117" s="79" t="s">
        <v>59</v>
      </c>
      <c r="B117" s="136">
        <v>922.60753827848305</v>
      </c>
      <c r="C117" s="137">
        <v>894.77260538622897</v>
      </c>
      <c r="D117" s="98">
        <f>IFERROR(((B117/C117)-1)*100,IF(B117+C117&lt;&gt;0,100,0))</f>
        <v>3.1108387454753528</v>
      </c>
      <c r="E117" s="84"/>
      <c r="F117" s="136">
        <v>934.04482798039703</v>
      </c>
      <c r="G117" s="136">
        <v>922.60753827848305</v>
      </c>
    </row>
    <row r="118" spans="1:7" s="16" customFormat="1" ht="12" x14ac:dyDescent="0.2">
      <c r="A118" s="79" t="s">
        <v>58</v>
      </c>
      <c r="B118" s="136">
        <v>857.571941326878</v>
      </c>
      <c r="C118" s="137">
        <v>844.67032416390202</v>
      </c>
      <c r="D118" s="98">
        <f>IFERROR(((B118/C118)-1)*100,IF(B118+C118&lt;&gt;0,100,0))</f>
        <v>1.5274145182911036</v>
      </c>
      <c r="E118" s="84"/>
      <c r="F118" s="136">
        <v>867.70128335297204</v>
      </c>
      <c r="G118" s="136">
        <v>857.571941326878</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8</v>
      </c>
      <c r="F126" s="66">
        <v>20</v>
      </c>
      <c r="G126" s="98">
        <f>IFERROR(((E126/F126)-1)*100,IF(E126+F126&lt;&gt;0,100,0))</f>
        <v>-60</v>
      </c>
    </row>
    <row r="127" spans="1:7" s="16" customFormat="1" ht="12" x14ac:dyDescent="0.2">
      <c r="A127" s="79" t="s">
        <v>72</v>
      </c>
      <c r="B127" s="67">
        <v>520</v>
      </c>
      <c r="C127" s="66">
        <v>845</v>
      </c>
      <c r="D127" s="98">
        <f>IFERROR(((B127/C127)-1)*100,IF(B127+C127&lt;&gt;0,100,0))</f>
        <v>-38.46153846153846</v>
      </c>
      <c r="E127" s="66">
        <v>12469</v>
      </c>
      <c r="F127" s="66">
        <v>9944</v>
      </c>
      <c r="G127" s="98">
        <f>IFERROR(((E127/F127)-1)*100,IF(E127+F127&lt;&gt;0,100,0))</f>
        <v>25.392196299275938</v>
      </c>
    </row>
    <row r="128" spans="1:7" s="16" customFormat="1" ht="12" x14ac:dyDescent="0.2">
      <c r="A128" s="79" t="s">
        <v>74</v>
      </c>
      <c r="B128" s="67">
        <v>29</v>
      </c>
      <c r="C128" s="66">
        <v>7</v>
      </c>
      <c r="D128" s="98">
        <f>IFERROR(((B128/C128)-1)*100,IF(B128+C128&lt;&gt;0,100,0))</f>
        <v>314.28571428571433</v>
      </c>
      <c r="E128" s="66">
        <v>331</v>
      </c>
      <c r="F128" s="66">
        <v>345</v>
      </c>
      <c r="G128" s="98">
        <f>IFERROR(((E128/F128)-1)*100,IF(E128+F128&lt;&gt;0,100,0))</f>
        <v>-4.0579710144927557</v>
      </c>
    </row>
    <row r="129" spans="1:7" s="28" customFormat="1" ht="12" x14ac:dyDescent="0.2">
      <c r="A129" s="81" t="s">
        <v>34</v>
      </c>
      <c r="B129" s="82">
        <f>SUM(B126:B128)</f>
        <v>549</v>
      </c>
      <c r="C129" s="82">
        <f>SUM(C126:C128)</f>
        <v>852</v>
      </c>
      <c r="D129" s="98">
        <f>IFERROR(((B129/C129)-1)*100,IF(B129+C129&lt;&gt;0,100,0))</f>
        <v>-35.563380281690137</v>
      </c>
      <c r="E129" s="82">
        <f>SUM(E126:E128)</f>
        <v>12808</v>
      </c>
      <c r="F129" s="82">
        <f>SUM(F126:F128)</f>
        <v>10309</v>
      </c>
      <c r="G129" s="98">
        <f>IFERROR(((E129/F129)-1)*100,IF(E129+F129&lt;&gt;0,100,0))</f>
        <v>24.240954505771661</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v>
      </c>
      <c r="C132" s="66">
        <v>24</v>
      </c>
      <c r="D132" s="98">
        <f>IFERROR(((B132/C132)-1)*100,IF(B132+C132&lt;&gt;0,100,0))</f>
        <v>-95.833333333333343</v>
      </c>
      <c r="E132" s="66">
        <v>927</v>
      </c>
      <c r="F132" s="66">
        <v>963</v>
      </c>
      <c r="G132" s="98">
        <f>IFERROR(((E132/F132)-1)*100,IF(E132+F132&lt;&gt;0,100,0))</f>
        <v>-3.7383177570093462</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v>
      </c>
      <c r="C134" s="82">
        <f>SUM(C132:C133)</f>
        <v>24</v>
      </c>
      <c r="D134" s="98">
        <f>IFERROR(((B134/C134)-1)*100,IF(B134+C134&lt;&gt;0,100,0))</f>
        <v>-95.833333333333343</v>
      </c>
      <c r="E134" s="82">
        <f>SUM(E132:E133)</f>
        <v>927</v>
      </c>
      <c r="F134" s="82">
        <f>SUM(F132:F133)</f>
        <v>963</v>
      </c>
      <c r="G134" s="98">
        <f>IFERROR(((E134/F134)-1)*100,IF(E134+F134&lt;&gt;0,100,0))</f>
        <v>-3.7383177570093462</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422</v>
      </c>
      <c r="F137" s="66">
        <v>211740</v>
      </c>
      <c r="G137" s="98">
        <f>IFERROR(((E137/F137)-1)*100,IF(E137+F137&lt;&gt;0,100,0))</f>
        <v>-99.800698970435448</v>
      </c>
    </row>
    <row r="138" spans="1:7" s="16" customFormat="1" ht="12" x14ac:dyDescent="0.2">
      <c r="A138" s="79" t="s">
        <v>72</v>
      </c>
      <c r="B138" s="67">
        <v>485150</v>
      </c>
      <c r="C138" s="66">
        <v>603405</v>
      </c>
      <c r="D138" s="98">
        <f>IFERROR(((B138/C138)-1)*100,IF(B138+C138&lt;&gt;0,100,0))</f>
        <v>-19.597948310007375</v>
      </c>
      <c r="E138" s="66">
        <v>12443874</v>
      </c>
      <c r="F138" s="66">
        <v>10765264</v>
      </c>
      <c r="G138" s="98">
        <f>IFERROR(((E138/F138)-1)*100,IF(E138+F138&lt;&gt;0,100,0))</f>
        <v>15.592836367041251</v>
      </c>
    </row>
    <row r="139" spans="1:7" s="16" customFormat="1" ht="12" x14ac:dyDescent="0.2">
      <c r="A139" s="79" t="s">
        <v>74</v>
      </c>
      <c r="B139" s="67">
        <v>2034</v>
      </c>
      <c r="C139" s="66">
        <v>115</v>
      </c>
      <c r="D139" s="98">
        <f>IFERROR(((B139/C139)-1)*100,IF(B139+C139&lt;&gt;0,100,0))</f>
        <v>1668.695652173913</v>
      </c>
      <c r="E139" s="66">
        <v>15739</v>
      </c>
      <c r="F139" s="66">
        <v>16607</v>
      </c>
      <c r="G139" s="98">
        <f>IFERROR(((E139/F139)-1)*100,IF(E139+F139&lt;&gt;0,100,0))</f>
        <v>-5.2267116276269014</v>
      </c>
    </row>
    <row r="140" spans="1:7" s="16" customFormat="1" ht="12" x14ac:dyDescent="0.2">
      <c r="A140" s="81" t="s">
        <v>34</v>
      </c>
      <c r="B140" s="82">
        <f>SUM(B137:B139)</f>
        <v>487184</v>
      </c>
      <c r="C140" s="82">
        <f>SUM(C137:C139)</f>
        <v>603520</v>
      </c>
      <c r="D140" s="98">
        <f>IFERROR(((B140/C140)-1)*100,IF(B140+C140&lt;&gt;0,100,0))</f>
        <v>-19.276246023329801</v>
      </c>
      <c r="E140" s="82">
        <f>SUM(E137:E139)</f>
        <v>12460035</v>
      </c>
      <c r="F140" s="82">
        <f>SUM(F137:F139)</f>
        <v>10993611</v>
      </c>
      <c r="G140" s="98">
        <f>IFERROR(((E140/F140)-1)*100,IF(E140+F140&lt;&gt;0,100,0))</f>
        <v>13.338874733697592</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18</v>
      </c>
      <c r="C143" s="66">
        <v>20200</v>
      </c>
      <c r="D143" s="98">
        <f>IFERROR(((B143/C143)-1)*100,)</f>
        <v>-99.910891089108915</v>
      </c>
      <c r="E143" s="66">
        <v>524072</v>
      </c>
      <c r="F143" s="66">
        <v>503555</v>
      </c>
      <c r="G143" s="98">
        <f>IFERROR(((E143/F143)-1)*100,)</f>
        <v>4.0744307970330906</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18</v>
      </c>
      <c r="C145" s="82">
        <f>SUM(C143:C144)</f>
        <v>20200</v>
      </c>
      <c r="D145" s="98">
        <f>IFERROR(((B145/C145)-1)*100,)</f>
        <v>-99.910891089108915</v>
      </c>
      <c r="E145" s="82">
        <f>SUM(E143:E144)</f>
        <v>524072</v>
      </c>
      <c r="F145" s="82">
        <f>SUM(F143:F144)</f>
        <v>503555</v>
      </c>
      <c r="G145" s="98">
        <f>IFERROR(((E145/F145)-1)*100,)</f>
        <v>4.0744307970330906</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9842.2469999999994</v>
      </c>
      <c r="F148" s="66">
        <v>5081315.8650000002</v>
      </c>
      <c r="G148" s="98">
        <f>IFERROR(((E148/F148)-1)*100,IF(E148+F148&lt;&gt;0,100,0))</f>
        <v>-99.806305152809074</v>
      </c>
    </row>
    <row r="149" spans="1:7" s="32" customFormat="1" x14ac:dyDescent="0.2">
      <c r="A149" s="79" t="s">
        <v>72</v>
      </c>
      <c r="B149" s="67">
        <v>41322901.634170003</v>
      </c>
      <c r="C149" s="66">
        <v>54184810.717390001</v>
      </c>
      <c r="D149" s="98">
        <f>IFERROR(((B149/C149)-1)*100,IF(B149+C149&lt;&gt;0,100,0))</f>
        <v>-23.737111771605978</v>
      </c>
      <c r="E149" s="66">
        <v>1099312641.28828</v>
      </c>
      <c r="F149" s="66">
        <v>1007394693.39412</v>
      </c>
      <c r="G149" s="98">
        <f>IFERROR(((E149/F149)-1)*100,IF(E149+F149&lt;&gt;0,100,0))</f>
        <v>9.1243232167989241</v>
      </c>
    </row>
    <row r="150" spans="1:7" s="32" customFormat="1" x14ac:dyDescent="0.2">
      <c r="A150" s="79" t="s">
        <v>74</v>
      </c>
      <c r="B150" s="67">
        <v>9688911.1199999992</v>
      </c>
      <c r="C150" s="66">
        <v>922552.24</v>
      </c>
      <c r="D150" s="98">
        <f>IFERROR(((B150/C150)-1)*100,IF(B150+C150&lt;&gt;0,100,0))</f>
        <v>950.22899516237692</v>
      </c>
      <c r="E150" s="66">
        <v>102608456.59</v>
      </c>
      <c r="F150" s="66">
        <v>96605506.340000004</v>
      </c>
      <c r="G150" s="98">
        <f>IFERROR(((E150/F150)-1)*100,IF(E150+F150&lt;&gt;0,100,0))</f>
        <v>6.2138800130841387</v>
      </c>
    </row>
    <row r="151" spans="1:7" s="16" customFormat="1" ht="12" x14ac:dyDescent="0.2">
      <c r="A151" s="81" t="s">
        <v>34</v>
      </c>
      <c r="B151" s="82">
        <f>SUM(B148:B150)</f>
        <v>51011812.754170001</v>
      </c>
      <c r="C151" s="82">
        <f>SUM(C148:C150)</f>
        <v>55107362.957390003</v>
      </c>
      <c r="D151" s="98">
        <f>IFERROR(((B151/C151)-1)*100,IF(B151+C151&lt;&gt;0,100,0))</f>
        <v>-7.431947354089063</v>
      </c>
      <c r="E151" s="82">
        <f>SUM(E148:E150)</f>
        <v>1201930940.1252799</v>
      </c>
      <c r="F151" s="82">
        <f>SUM(F148:F150)</f>
        <v>1109081515.5991199</v>
      </c>
      <c r="G151" s="98">
        <f>IFERROR(((E151/F151)-1)*100,IF(E151+F151&lt;&gt;0,100,0))</f>
        <v>8.3717403292943082</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13.9293</v>
      </c>
      <c r="C154" s="66">
        <v>31782.025000000001</v>
      </c>
      <c r="D154" s="98">
        <f>IFERROR(((B154/C154)-1)*100,IF(B154+C154&lt;&gt;0,100,0))</f>
        <v>-99.956172396189359</v>
      </c>
      <c r="E154" s="66">
        <v>921716.42270999996</v>
      </c>
      <c r="F154" s="66">
        <v>860531.91333000001</v>
      </c>
      <c r="G154" s="98">
        <f>IFERROR(((E154/F154)-1)*100,IF(E154+F154&lt;&gt;0,100,0))</f>
        <v>7.1100802227350712</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13.9293</v>
      </c>
      <c r="C156" s="82">
        <f>SUM(C154:C155)</f>
        <v>31782.025000000001</v>
      </c>
      <c r="D156" s="98">
        <f>IFERROR(((B156/C156)-1)*100,IF(B156+C156&lt;&gt;0,100,0))</f>
        <v>-99.956172396189359</v>
      </c>
      <c r="E156" s="82">
        <f>SUM(E154:E155)</f>
        <v>921716.42270999996</v>
      </c>
      <c r="F156" s="82">
        <f>SUM(F154:F155)</f>
        <v>860531.91333000001</v>
      </c>
      <c r="G156" s="98">
        <f>IFERROR(((E156/F156)-1)*100,IF(E156+F156&lt;&gt;0,100,0))</f>
        <v>7.1100802227350712</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50140</v>
      </c>
      <c r="D159" s="98">
        <f>IFERROR(((B159/C159)-1)*100,IF(B159+C159&lt;&gt;0,100,0))</f>
        <v>-99.172317510969293</v>
      </c>
      <c r="E159" s="78"/>
      <c r="F159" s="78"/>
      <c r="G159" s="65"/>
    </row>
    <row r="160" spans="1:7" s="16" customFormat="1" ht="12" x14ac:dyDescent="0.2">
      <c r="A160" s="79" t="s">
        <v>72</v>
      </c>
      <c r="B160" s="67">
        <v>1749605</v>
      </c>
      <c r="C160" s="66">
        <v>1425327</v>
      </c>
      <c r="D160" s="98">
        <f>IFERROR(((B160/C160)-1)*100,IF(B160+C160&lt;&gt;0,100,0))</f>
        <v>22.75113009155092</v>
      </c>
      <c r="E160" s="78"/>
      <c r="F160" s="78"/>
      <c r="G160" s="65"/>
    </row>
    <row r="161" spans="1:7" s="16" customFormat="1" ht="12" x14ac:dyDescent="0.2">
      <c r="A161" s="79" t="s">
        <v>74</v>
      </c>
      <c r="B161" s="67">
        <v>1708</v>
      </c>
      <c r="C161" s="66">
        <v>1802</v>
      </c>
      <c r="D161" s="98">
        <f>IFERROR(((B161/C161)-1)*100,IF(B161+C161&lt;&gt;0,100,0))</f>
        <v>-5.2164261931187621</v>
      </c>
      <c r="E161" s="78"/>
      <c r="F161" s="78"/>
      <c r="G161" s="65"/>
    </row>
    <row r="162" spans="1:7" s="28" customFormat="1" ht="12" x14ac:dyDescent="0.2">
      <c r="A162" s="81" t="s">
        <v>34</v>
      </c>
      <c r="B162" s="82">
        <f>SUM(B159:B161)</f>
        <v>1751728</v>
      </c>
      <c r="C162" s="82">
        <f>SUM(C159:C161)</f>
        <v>1477269</v>
      </c>
      <c r="D162" s="98">
        <f>IFERROR(((B162/C162)-1)*100,IF(B162+C162&lt;&gt;0,100,0))</f>
        <v>18.578809952689724</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173494</v>
      </c>
      <c r="C165" s="66">
        <v>175540</v>
      </c>
      <c r="D165" s="98">
        <f>IFERROR(((B165/C165)-1)*100,IF(B165+C165&lt;&gt;0,100,0))</f>
        <v>-1.1655463142303701</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173494</v>
      </c>
      <c r="C167" s="82">
        <f>SUM(C165:C166)</f>
        <v>175540</v>
      </c>
      <c r="D167" s="98">
        <f>IFERROR(((B167/C167)-1)*100,IF(B167+C167&lt;&gt;0,100,0))</f>
        <v>-1.1655463142303701</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10501</v>
      </c>
      <c r="C175" s="113">
        <v>5778</v>
      </c>
      <c r="D175" s="111">
        <f>IFERROR(((B175/C175)-1)*100,IF(B175+C175&lt;&gt;0,100,0))</f>
        <v>81.741086881273787</v>
      </c>
      <c r="E175" s="113">
        <v>413370</v>
      </c>
      <c r="F175" s="113">
        <v>360191</v>
      </c>
      <c r="G175" s="111">
        <f>IFERROR(((E175/F175)-1)*100,IF(E175+F175&lt;&gt;0,100,0))</f>
        <v>14.764111263190927</v>
      </c>
    </row>
    <row r="176" spans="1:7" x14ac:dyDescent="0.2">
      <c r="A176" s="101" t="s">
        <v>32</v>
      </c>
      <c r="B176" s="112">
        <v>60841</v>
      </c>
      <c r="C176" s="113">
        <v>47004</v>
      </c>
      <c r="D176" s="111">
        <f t="shared" ref="D176:D178" si="5">IFERROR(((B176/C176)-1)*100,IF(B176+C176&lt;&gt;0,100,0))</f>
        <v>29.437920177006216</v>
      </c>
      <c r="E176" s="113">
        <v>2621534</v>
      </c>
      <c r="F176" s="113">
        <v>2584412</v>
      </c>
      <c r="G176" s="111">
        <f>IFERROR(((E176/F176)-1)*100,IF(E176+F176&lt;&gt;0,100,0))</f>
        <v>1.4363808866388217</v>
      </c>
    </row>
    <row r="177" spans="1:7" x14ac:dyDescent="0.2">
      <c r="A177" s="101" t="s">
        <v>92</v>
      </c>
      <c r="B177" s="112">
        <v>29584416</v>
      </c>
      <c r="C177" s="113">
        <v>15856448</v>
      </c>
      <c r="D177" s="111">
        <f t="shared" si="5"/>
        <v>86.576564940647501</v>
      </c>
      <c r="E177" s="113">
        <v>1115164987</v>
      </c>
      <c r="F177" s="113">
        <v>851218880</v>
      </c>
      <c r="G177" s="111">
        <f>IFERROR(((E177/F177)-1)*100,IF(E177+F177&lt;&gt;0,100,0))</f>
        <v>31.00801840767442</v>
      </c>
    </row>
    <row r="178" spans="1:7" x14ac:dyDescent="0.2">
      <c r="A178" s="101" t="s">
        <v>93</v>
      </c>
      <c r="B178" s="112">
        <v>131290</v>
      </c>
      <c r="C178" s="113">
        <v>138030</v>
      </c>
      <c r="D178" s="111">
        <f t="shared" si="5"/>
        <v>-4.882996450047095</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499</v>
      </c>
      <c r="C181" s="113">
        <v>284</v>
      </c>
      <c r="D181" s="111">
        <f t="shared" ref="D181:D184" si="6">IFERROR(((B181/C181)-1)*100,IF(B181+C181&lt;&gt;0,100,0))</f>
        <v>75.704225352112672</v>
      </c>
      <c r="E181" s="113">
        <v>16022</v>
      </c>
      <c r="F181" s="113">
        <v>17295</v>
      </c>
      <c r="G181" s="111">
        <f t="shared" ref="G181" si="7">IFERROR(((E181/F181)-1)*100,IF(E181+F181&lt;&gt;0,100,0))</f>
        <v>-7.3605088175773385</v>
      </c>
    </row>
    <row r="182" spans="1:7" x14ac:dyDescent="0.2">
      <c r="A182" s="101" t="s">
        <v>32</v>
      </c>
      <c r="B182" s="112">
        <v>4210</v>
      </c>
      <c r="C182" s="113">
        <v>3793</v>
      </c>
      <c r="D182" s="111">
        <f t="shared" si="6"/>
        <v>10.993936198259945</v>
      </c>
      <c r="E182" s="113">
        <v>219357</v>
      </c>
      <c r="F182" s="113">
        <v>217537</v>
      </c>
      <c r="G182" s="111">
        <f t="shared" ref="G182" si="8">IFERROR(((E182/F182)-1)*100,IF(E182+F182&lt;&gt;0,100,0))</f>
        <v>0.83663928435162571</v>
      </c>
    </row>
    <row r="183" spans="1:7" x14ac:dyDescent="0.2">
      <c r="A183" s="101" t="s">
        <v>92</v>
      </c>
      <c r="B183" s="112">
        <v>83936</v>
      </c>
      <c r="C183" s="113">
        <v>25787</v>
      </c>
      <c r="D183" s="111">
        <f t="shared" si="6"/>
        <v>225.49734362275564</v>
      </c>
      <c r="E183" s="113">
        <v>4254806</v>
      </c>
      <c r="F183" s="113">
        <v>3980778</v>
      </c>
      <c r="G183" s="111">
        <f t="shared" ref="G183" si="9">IFERROR(((E183/F183)-1)*100,IF(E183+F183&lt;&gt;0,100,0))</f>
        <v>6.8837800048131337</v>
      </c>
    </row>
    <row r="184" spans="1:7" x14ac:dyDescent="0.2">
      <c r="A184" s="101" t="s">
        <v>93</v>
      </c>
      <c r="B184" s="112">
        <v>47704</v>
      </c>
      <c r="C184" s="113">
        <v>49107</v>
      </c>
      <c r="D184" s="111">
        <f t="shared" si="6"/>
        <v>-2.8570264931679801</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2022-10-24T06:51:26Z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