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E2D36323-F5D9-4944-8B0C-20C6567CB4E5}" xr6:coauthVersionLast="47" xr6:coauthVersionMax="47" xr10:uidLastSave="{00000000-0000-0000-0000-000000000000}"/>
  <bookViews>
    <workbookView xWindow="1560" yWindow="156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<sst xmlns="http://schemas.openxmlformats.org/spreadsheetml/2006/main" count="270" uniqueCount="102">
  <si>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</si>
  <si>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</si>
  <si>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</si>
  <si>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</si>
  <si>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</si>
  <si>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</si>
  <si>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</si>
  <si>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</si>
  <si>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</si>
  <si>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</si>
  <si>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</si>
  <si>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</si>
  <si>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</si>
  <si>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</si>
  <si>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</si>
  <si>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</si>
  <si>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</si>
  <si>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</si>
  <si>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</si>
  <si>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</si>
  <si>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</si>
  <si>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</si>
  <si>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</si>
  <si>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</si>
  <si>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</si>
  <si>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</si>
  <si>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</si>
  <si>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</si>
  <si>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</si>
  <si>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</si>
  <si>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</si>
  <si>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</si>
  <si>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</si>
  <si>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</si>
  <si>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</si>
  <si>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</si>
  <si>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</si>
  <si>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</si>
  <si>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</si>
  <si>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</si>
  <si>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</si>
  <si>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</si>
  <si>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</si>
  <si>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</si>
  <si>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</si>
  <si>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</si>
  <si>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</si>
  <si>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</si>
  <si>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</si>
  <si>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</si>
  <si>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</si>
  <si>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</si>
  <si>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</si>
  <si>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</si>
  <si>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</si>
  <si>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</si>
  <si>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</si>
  <si>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</si>
  <si>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</si>
  <si>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</si>
  <si>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</si>
  <si>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</si>
  <si>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</si>
  <si>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</si>
  <si>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</si>
  <si>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</si>
  <si>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</si>
  <si>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</si>
  <si>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</si>
  <si>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</si>
  <si>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</si>
  <si>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</si>
  <si>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</si>
  <si>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</si>
  <si>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</si>
  <si>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</si>
  <si>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</si>
  <si>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</si>
  <si>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</si>
  <si>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</si>
  <si>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</si>
  <si>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</si>
  <si>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</si>
  <si>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</si>
  <si>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</si>
  <si>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</si>
  <si>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</si>
  <si>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</si>
  <si>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</si>
  <si>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</si>
  <si>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</si>
  <si>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</si>
  <si>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</si>
  <si>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</si>
  <si>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</si>
  <si>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</si>
  <si>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</si>
  <si>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</si>
  <si>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</si>
  <si>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11 November 2022</t>
  </si>
  <si>
    <t>11.11.2022</t>
  </si>
  <si>
    <t>12.11.2021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</si>
</sst>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1701908</v>
      </c>
      <c r="C11" s="67">
        <v>1448356</v>
      </c>
      <c r="D11" s="98">
        <f>IFERROR(((B11/C11)-1)*100,IF(B11+C11&lt;&gt;0,100,0))</f>
        <v>17.506193228736588</v>
      </c>
      <c r="E11" s="67">
        <v>71400059</v>
      </c>
      <c r="F11" s="67">
        <v>72122146</v>
      </c>
      <c r="G11" s="98">
        <f>IFERROR(((E11/F11)-1)*100,IF(E11+F11&lt;&gt;0,100,0))</f>
        <v>-1.0012001029475748</v>
      </c>
    </row>
    <row r="12" spans="1:7" s="16" customFormat="1" ht="12" x14ac:dyDescent="0.2">
      <c r="A12" s="64" t="s">
        <v>9</v>
      </c>
      <c r="B12" s="67">
        <v>1615427.6270000001</v>
      </c>
      <c r="C12" s="67">
        <v>1852063.9</v>
      </c>
      <c r="D12" s="98">
        <f>IFERROR(((B12/C12)-1)*100,IF(B12+C12&lt;&gt;0,100,0))</f>
        <v>-12.776895710779733</v>
      </c>
      <c r="E12" s="67">
        <v>72021584.594999999</v>
      </c>
      <c r="F12" s="67">
        <v>110489895.67399999</v>
      </c>
      <c r="G12" s="98">
        <f>IFERROR(((E12/F12)-1)*100,IF(E12+F12&lt;&gt;0,100,0))</f>
        <v>-34.816134854992164</v>
      </c>
    </row>
    <row r="13" spans="1:7" s="16" customFormat="1" ht="12" x14ac:dyDescent="0.2">
      <c r="A13" s="64" t="s">
        <v>10</v>
      </c>
      <c r="B13" s="67">
        <v>120690249.87616</v>
      </c>
      <c r="C13" s="67">
        <v>99821761.529731795</v>
      </c>
      <c r="D13" s="98">
        <f>IFERROR(((B13/C13)-1)*100,IF(B13+C13&lt;&gt;0,100,0))</f>
        <v>20.905750436203775</v>
      </c>
      <c r="E13" s="67">
        <v>5221183800.8947601</v>
      </c>
      <c r="F13" s="67">
        <v>5191816155.4282303</v>
      </c>
      <c r="G13" s="98">
        <f>IFERROR(((E13/F13)-1)*100,IF(E13+F13&lt;&gt;0,100,0))</f>
        <v>0.56565264615204836</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376</v>
      </c>
      <c r="C16" s="67">
        <v>410</v>
      </c>
      <c r="D16" s="98">
        <f>IFERROR(((B16/C16)-1)*100,IF(B16+C16&lt;&gt;0,100,0))</f>
        <v>-8.292682926829265</v>
      </c>
      <c r="E16" s="67">
        <v>17850</v>
      </c>
      <c r="F16" s="67">
        <v>15835</v>
      </c>
      <c r="G16" s="98">
        <f>IFERROR(((E16/F16)-1)*100,IF(E16+F16&lt;&gt;0,100,0))</f>
        <v>12.724976318282287</v>
      </c>
    </row>
    <row r="17" spans="1:7" s="16" customFormat="1" ht="12" x14ac:dyDescent="0.2">
      <c r="A17" s="64" t="s">
        <v>9</v>
      </c>
      <c r="B17" s="67">
        <v>217943.55300000001</v>
      </c>
      <c r="C17" s="67">
        <v>287551.97499999998</v>
      </c>
      <c r="D17" s="98">
        <f>IFERROR(((B17/C17)-1)*100,IF(B17+C17&lt;&gt;0,100,0))</f>
        <v>-24.207248793891946</v>
      </c>
      <c r="E17" s="67">
        <v>7369022.5970000001</v>
      </c>
      <c r="F17" s="67">
        <v>10509689.497</v>
      </c>
      <c r="G17" s="98">
        <f>IFERROR(((E17/F17)-1)*100,IF(E17+F17&lt;&gt;0,100,0))</f>
        <v>-29.883536529756714</v>
      </c>
    </row>
    <row r="18" spans="1:7" s="16" customFormat="1" ht="12" x14ac:dyDescent="0.2">
      <c r="A18" s="64" t="s">
        <v>10</v>
      </c>
      <c r="B18" s="67">
        <v>12174591.9870752</v>
      </c>
      <c r="C18" s="67">
        <v>12499398.926251801</v>
      </c>
      <c r="D18" s="98">
        <f>IFERROR(((B18/C18)-1)*100,IF(B18+C18&lt;&gt;0,100,0))</f>
        <v>-2.5985804684929836</v>
      </c>
      <c r="E18" s="67">
        <v>511529054.17396098</v>
      </c>
      <c r="F18" s="67">
        <v>472133288.30122399</v>
      </c>
      <c r="G18" s="98">
        <f>IFERROR(((E18/F18)-1)*100,IF(E18+F18&lt;&gt;0,100,0))</f>
        <v>8.3442042425108998</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17151239.21401</v>
      </c>
      <c r="C24" s="66">
        <v>14231929.06615</v>
      </c>
      <c r="D24" s="65">
        <f>B24-C24</f>
        <v>2919310.1478599999</v>
      </c>
      <c r="E24" s="67">
        <v>813786488.73447001</v>
      </c>
      <c r="F24" s="67">
        <v>891997425.15919995</v>
      </c>
      <c r="G24" s="65">
        <f>E24-F24</f>
        <v>-78210936.424729943</v>
      </c>
    </row>
    <row r="25" spans="1:7" s="16" customFormat="1" ht="12" x14ac:dyDescent="0.2">
      <c r="A25" s="68" t="s">
        <v>15</v>
      </c>
      <c r="B25" s="66">
        <v>15927864.897469999</v>
      </c>
      <c r="C25" s="66">
        <v>17487129.623939998</v>
      </c>
      <c r="D25" s="65">
        <f>B25-C25</f>
        <v>-1559264.7264699992</v>
      </c>
      <c r="E25" s="67">
        <v>880334607.36532998</v>
      </c>
      <c r="F25" s="67">
        <v>1004520244.9461401</v>
      </c>
      <c r="G25" s="65">
        <f>E25-F25</f>
        <v>-124185637.58081007</v>
      </c>
    </row>
    <row r="26" spans="1:7" s="28" customFormat="1" ht="12" x14ac:dyDescent="0.2">
      <c r="A26" s="69" t="s">
        <v>16</v>
      </c>
      <c r="B26" s="70">
        <f>B24-B25</f>
        <v>1223374.316540001</v>
      </c>
      <c r="C26" s="70">
        <f>C24-C25</f>
        <v>-3255200.5577899981</v>
      </c>
      <c r="D26" s="70"/>
      <c r="E26" s="70">
        <f>E24-E25</f>
        <v>-66548118.630859971</v>
      </c>
      <c r="F26" s="70">
        <f>F24-F25</f>
        <v>-112522819.7869401</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72982.804328109996</v>
      </c>
      <c r="C33" s="132">
        <v>69921.370714329998</v>
      </c>
      <c r="D33" s="98">
        <f t="shared" ref="D33:D42" si="0">IFERROR(((B33/C33)-1)*100,IF(B33+C33&lt;&gt;0,100,0))</f>
        <v>4.3783947346909935</v>
      </c>
      <c r="E33" s="64"/>
      <c r="F33" s="132">
        <v>73435.53</v>
      </c>
      <c r="G33" s="132">
        <v>68562.83</v>
      </c>
    </row>
    <row r="34" spans="1:7" s="16" customFormat="1" ht="12" x14ac:dyDescent="0.2">
      <c r="A34" s="64" t="s">
        <v>23</v>
      </c>
      <c r="B34" s="132">
        <v>79204.394082710001</v>
      </c>
      <c r="C34" s="132">
        <v>78329.052561100005</v>
      </c>
      <c r="D34" s="98">
        <f t="shared" si="0"/>
        <v>1.1175183319461102</v>
      </c>
      <c r="E34" s="64"/>
      <c r="F34" s="132">
        <v>80015.240000000005</v>
      </c>
      <c r="G34" s="132">
        <v>77817.600000000006</v>
      </c>
    </row>
    <row r="35" spans="1:7" s="16" customFormat="1" ht="12" x14ac:dyDescent="0.2">
      <c r="A35" s="64" t="s">
        <v>24</v>
      </c>
      <c r="B35" s="132">
        <v>71233.975156739994</v>
      </c>
      <c r="C35" s="132">
        <v>64905.815177520002</v>
      </c>
      <c r="D35" s="98">
        <f t="shared" si="0"/>
        <v>9.7497581101357653</v>
      </c>
      <c r="E35" s="64"/>
      <c r="F35" s="132">
        <v>71333.2</v>
      </c>
      <c r="G35" s="132">
        <v>68745.72</v>
      </c>
    </row>
    <row r="36" spans="1:7" s="16" customFormat="1" ht="12" x14ac:dyDescent="0.2">
      <c r="A36" s="64" t="s">
        <v>25</v>
      </c>
      <c r="B36" s="132">
        <v>66453.080734550007</v>
      </c>
      <c r="C36" s="132">
        <v>63263.397793889999</v>
      </c>
      <c r="D36" s="98">
        <f t="shared" si="0"/>
        <v>5.0419089898583902</v>
      </c>
      <c r="E36" s="64"/>
      <c r="F36" s="132">
        <v>66936.44</v>
      </c>
      <c r="G36" s="132">
        <v>61985.77</v>
      </c>
    </row>
    <row r="37" spans="1:7" s="16" customFormat="1" ht="12" x14ac:dyDescent="0.2">
      <c r="A37" s="64" t="s">
        <v>79</v>
      </c>
      <c r="B37" s="132">
        <v>72312.883834799999</v>
      </c>
      <c r="C37" s="132">
        <v>64694.227123049997</v>
      </c>
      <c r="D37" s="98">
        <f t="shared" si="0"/>
        <v>11.776408886157853</v>
      </c>
      <c r="E37" s="64"/>
      <c r="F37" s="132">
        <v>73200.94</v>
      </c>
      <c r="G37" s="132">
        <v>65232.94</v>
      </c>
    </row>
    <row r="38" spans="1:7" s="16" customFormat="1" ht="12" x14ac:dyDescent="0.2">
      <c r="A38" s="64" t="s">
        <v>26</v>
      </c>
      <c r="B38" s="132">
        <v>87136.121059910001</v>
      </c>
      <c r="C38" s="132">
        <v>92953.327671020001</v>
      </c>
      <c r="D38" s="98">
        <f t="shared" si="0"/>
        <v>-6.2582015693921527</v>
      </c>
      <c r="E38" s="64"/>
      <c r="F38" s="132">
        <v>87815.67</v>
      </c>
      <c r="G38" s="132">
        <v>80415.92</v>
      </c>
    </row>
    <row r="39" spans="1:7" s="16" customFormat="1" ht="12" x14ac:dyDescent="0.2">
      <c r="A39" s="64" t="s">
        <v>27</v>
      </c>
      <c r="B39" s="132">
        <v>16055.13884849</v>
      </c>
      <c r="C39" s="132">
        <v>13958.82458636</v>
      </c>
      <c r="D39" s="98">
        <f t="shared" si="0"/>
        <v>15.017842291523831</v>
      </c>
      <c r="E39" s="64"/>
      <c r="F39" s="132">
        <v>16302.08</v>
      </c>
      <c r="G39" s="132">
        <v>15650.39</v>
      </c>
    </row>
    <row r="40" spans="1:7" s="16" customFormat="1" ht="12" x14ac:dyDescent="0.2">
      <c r="A40" s="64" t="s">
        <v>28</v>
      </c>
      <c r="B40" s="132">
        <v>88561.355087789998</v>
      </c>
      <c r="C40" s="132">
        <v>89229.820235840001</v>
      </c>
      <c r="D40" s="98">
        <f t="shared" si="0"/>
        <v>-0.74914994368834309</v>
      </c>
      <c r="E40" s="64"/>
      <c r="F40" s="132">
        <v>89434.59</v>
      </c>
      <c r="G40" s="132">
        <v>83234.17</v>
      </c>
    </row>
    <row r="41" spans="1:7" s="16" customFormat="1" ht="12" x14ac:dyDescent="0.2">
      <c r="A41" s="64" t="s">
        <v>29</v>
      </c>
      <c r="B41" s="72"/>
      <c r="C41" s="72"/>
      <c r="D41" s="98">
        <f t="shared" si="0"/>
        <v>0</v>
      </c>
      <c r="E41" s="64"/>
      <c r="F41" s="72"/>
      <c r="G41" s="72"/>
    </row>
    <row r="42" spans="1:7" s="16" customFormat="1" ht="12" x14ac:dyDescent="0.2">
      <c r="A42" s="64" t="s">
        <v>78</v>
      </c>
      <c r="B42" s="132">
        <v>1099.6008734699999</v>
      </c>
      <c r="C42" s="132">
        <v>1351.4038886400001</v>
      </c>
      <c r="D42" s="98">
        <f t="shared" si="0"/>
        <v>-18.632698728091192</v>
      </c>
      <c r="E42" s="64"/>
      <c r="F42" s="132">
        <v>1135.73</v>
      </c>
      <c r="G42" s="132">
        <v>1094.55</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20620.0275428655</v>
      </c>
      <c r="D48" s="72"/>
      <c r="E48" s="133">
        <v>19683.631766221599</v>
      </c>
      <c r="F48" s="72"/>
      <c r="G48" s="98">
        <f>IFERROR(((C48/E48)-1)*100,IF(C48+E48&lt;&gt;0,100,0))</f>
        <v>4.7572307172033979</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1897</v>
      </c>
      <c r="D54" s="75"/>
      <c r="E54" s="134">
        <v>327586</v>
      </c>
      <c r="F54" s="134">
        <v>34414659.835000001</v>
      </c>
      <c r="G54" s="134">
        <v>9305459.7359999996</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6394</v>
      </c>
      <c r="C68" s="66">
        <v>7423</v>
      </c>
      <c r="D68" s="98">
        <f>IFERROR(((B68/C68)-1)*100,IF(B68+C68&lt;&gt;0,100,0))</f>
        <v>-13.862319816785662</v>
      </c>
      <c r="E68" s="66">
        <v>291793</v>
      </c>
      <c r="F68" s="66">
        <v>288986</v>
      </c>
      <c r="G68" s="98">
        <f>IFERROR(((E68/F68)-1)*100,IF(E68+F68&lt;&gt;0,100,0))</f>
        <v>0.97132733073574951</v>
      </c>
    </row>
    <row r="69" spans="1:7" s="16" customFormat="1" ht="12" x14ac:dyDescent="0.2">
      <c r="A69" s="79" t="s">
        <v>54</v>
      </c>
      <c r="B69" s="67">
        <v>196211454.13600001</v>
      </c>
      <c r="C69" s="66">
        <v>262536994.73699999</v>
      </c>
      <c r="D69" s="98">
        <f>IFERROR(((B69/C69)-1)*100,IF(B69+C69&lt;&gt;0,100,0))</f>
        <v>-25.263312192417875</v>
      </c>
      <c r="E69" s="66">
        <v>8785466373.8519993</v>
      </c>
      <c r="F69" s="66">
        <v>8808570188.2579994</v>
      </c>
      <c r="G69" s="98">
        <f>IFERROR(((E69/F69)-1)*100,IF(E69+F69&lt;&gt;0,100,0))</f>
        <v>-0.26228790725647544</v>
      </c>
    </row>
    <row r="70" spans="1:7" s="62" customFormat="1" ht="12" x14ac:dyDescent="0.2">
      <c r="A70" s="79" t="s">
        <v>55</v>
      </c>
      <c r="B70" s="67">
        <v>183966491.32534999</v>
      </c>
      <c r="C70" s="66">
        <v>262115224.72764999</v>
      </c>
      <c r="D70" s="98">
        <f>IFERROR(((B70/C70)-1)*100,IF(B70+C70&lt;&gt;0,100,0))</f>
        <v>-29.814648684943879</v>
      </c>
      <c r="E70" s="66">
        <v>8382894424.1167803</v>
      </c>
      <c r="F70" s="66">
        <v>8668128834.8095398</v>
      </c>
      <c r="G70" s="98">
        <f>IFERROR(((E70/F70)-1)*100,IF(E70+F70&lt;&gt;0,100,0))</f>
        <v>-3.2906111126003723</v>
      </c>
    </row>
    <row r="71" spans="1:7" s="16" customFormat="1" ht="12" x14ac:dyDescent="0.2">
      <c r="A71" s="79" t="s">
        <v>94</v>
      </c>
      <c r="B71" s="98">
        <f>IFERROR(B69/B68/1000,)</f>
        <v>30.686808591804816</v>
      </c>
      <c r="C71" s="98">
        <f>IFERROR(C69/C68/1000,)</f>
        <v>35.368044555705239</v>
      </c>
      <c r="D71" s="98">
        <f>IFERROR(((B71/C71)-1)*100,IF(B71+C71&lt;&gt;0,100,0))</f>
        <v>-13.235778292824197</v>
      </c>
      <c r="E71" s="98">
        <f>IFERROR(E69/E68/1000,)</f>
        <v>30.108557689361977</v>
      </c>
      <c r="F71" s="98">
        <f>IFERROR(F69/F68/1000,)</f>
        <v>30.480958206480587</v>
      </c>
      <c r="G71" s="98">
        <f>IFERROR(((E71/F71)-1)*100,IF(E71+F71&lt;&gt;0,100,0))</f>
        <v>-1.2217480651229407</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2938</v>
      </c>
      <c r="C74" s="66">
        <v>2989</v>
      </c>
      <c r="D74" s="98">
        <f>IFERROR(((B74/C74)-1)*100,IF(B74+C74&lt;&gt;0,100,0))</f>
        <v>-1.7062562730010056</v>
      </c>
      <c r="E74" s="66">
        <v>122345</v>
      </c>
      <c r="F74" s="66">
        <v>130612</v>
      </c>
      <c r="G74" s="98">
        <f>IFERROR(((E74/F74)-1)*100,IF(E74+F74&lt;&gt;0,100,0))</f>
        <v>-6.3294337426882734</v>
      </c>
    </row>
    <row r="75" spans="1:7" s="16" customFormat="1" ht="12" x14ac:dyDescent="0.2">
      <c r="A75" s="79" t="s">
        <v>54</v>
      </c>
      <c r="B75" s="67">
        <v>474546361.44800001</v>
      </c>
      <c r="C75" s="66">
        <v>598087151.65199995</v>
      </c>
      <c r="D75" s="98">
        <f>IFERROR(((B75/C75)-1)*100,IF(B75+C75&lt;&gt;0,100,0))</f>
        <v>-20.655984644171522</v>
      </c>
      <c r="E75" s="66">
        <v>22673633060.742001</v>
      </c>
      <c r="F75" s="66">
        <v>21614845025.523998</v>
      </c>
      <c r="G75" s="98">
        <f>IFERROR(((E75/F75)-1)*100,IF(E75+F75&lt;&gt;0,100,0))</f>
        <v>4.898429916882252</v>
      </c>
    </row>
    <row r="76" spans="1:7" s="16" customFormat="1" ht="12" x14ac:dyDescent="0.2">
      <c r="A76" s="79" t="s">
        <v>55</v>
      </c>
      <c r="B76" s="67">
        <v>431941243.30076998</v>
      </c>
      <c r="C76" s="66">
        <v>588546850.73857999</v>
      </c>
      <c r="D76" s="98">
        <f>IFERROR(((B76/C76)-1)*100,IF(B76+C76&lt;&gt;0,100,0))</f>
        <v>-26.608859981373158</v>
      </c>
      <c r="E76" s="66">
        <v>21235929641.534</v>
      </c>
      <c r="F76" s="66">
        <v>20911732074.365398</v>
      </c>
      <c r="G76" s="98">
        <f>IFERROR(((E76/F76)-1)*100,IF(E76+F76&lt;&gt;0,100,0))</f>
        <v>1.5503142734217601</v>
      </c>
    </row>
    <row r="77" spans="1:7" s="16" customFormat="1" ht="12" x14ac:dyDescent="0.2">
      <c r="A77" s="79" t="s">
        <v>94</v>
      </c>
      <c r="B77" s="98">
        <f>IFERROR(B75/B74/1000,)</f>
        <v>161.52020471341049</v>
      </c>
      <c r="C77" s="98">
        <f>IFERROR(C75/C74/1000,)</f>
        <v>200.09606947206422</v>
      </c>
      <c r="D77" s="98">
        <f>IFERROR(((B77/C77)-1)*100,IF(B77+C77&lt;&gt;0,100,0))</f>
        <v>-19.278671920159518</v>
      </c>
      <c r="E77" s="98">
        <f>IFERROR(E75/E74/1000,)</f>
        <v>185.32537546072172</v>
      </c>
      <c r="F77" s="98">
        <f>IFERROR(F75/F74/1000,)</f>
        <v>165.48896751848221</v>
      </c>
      <c r="G77" s="98">
        <f>IFERROR(((E77/F77)-1)*100,IF(E77+F77&lt;&gt;0,100,0))</f>
        <v>11.9865440214461</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207</v>
      </c>
      <c r="C80" s="66">
        <v>228</v>
      </c>
      <c r="D80" s="98">
        <f>IFERROR(((B80/C80)-1)*100,IF(B80+C80&lt;&gt;0,100,0))</f>
        <v>-9.210526315789469</v>
      </c>
      <c r="E80" s="66">
        <v>8826</v>
      </c>
      <c r="F80" s="66">
        <v>7507</v>
      </c>
      <c r="G80" s="98">
        <f>IFERROR(((E80/F80)-1)*100,IF(E80+F80&lt;&gt;0,100,0))</f>
        <v>17.570267750099909</v>
      </c>
    </row>
    <row r="81" spans="1:7" s="16" customFormat="1" ht="12" x14ac:dyDescent="0.2">
      <c r="A81" s="79" t="s">
        <v>54</v>
      </c>
      <c r="B81" s="67">
        <v>31407440.061999999</v>
      </c>
      <c r="C81" s="66">
        <v>19343727.647999998</v>
      </c>
      <c r="D81" s="98">
        <f>IFERROR(((B81/C81)-1)*100,IF(B81+C81&lt;&gt;0,100,0))</f>
        <v>62.36498276611799</v>
      </c>
      <c r="E81" s="66">
        <v>1043149564.637</v>
      </c>
      <c r="F81" s="66">
        <v>659423559.20599997</v>
      </c>
      <c r="G81" s="98">
        <f>IFERROR(((E81/F81)-1)*100,IF(E81+F81&lt;&gt;0,100,0))</f>
        <v>58.191127701448451</v>
      </c>
    </row>
    <row r="82" spans="1:7" s="16" customFormat="1" ht="12" x14ac:dyDescent="0.2">
      <c r="A82" s="79" t="s">
        <v>55</v>
      </c>
      <c r="B82" s="67">
        <v>2796337.51502014</v>
      </c>
      <c r="C82" s="66">
        <v>6839761.6331098601</v>
      </c>
      <c r="D82" s="98">
        <f>IFERROR(((B82/C82)-1)*100,IF(B82+C82&lt;&gt;0,100,0))</f>
        <v>-59.116447838128551</v>
      </c>
      <c r="E82" s="66">
        <v>366712776.70337898</v>
      </c>
      <c r="F82" s="66">
        <v>224322689.32910201</v>
      </c>
      <c r="G82" s="98">
        <f>IFERROR(((E82/F82)-1)*100,IF(E82+F82&lt;&gt;0,100,0))</f>
        <v>63.475561834664717</v>
      </c>
    </row>
    <row r="83" spans="1:7" s="32" customFormat="1" x14ac:dyDescent="0.2">
      <c r="A83" s="79" t="s">
        <v>94</v>
      </c>
      <c r="B83" s="98">
        <f>IFERROR(B81/B80/1000,)</f>
        <v>151.72676358454106</v>
      </c>
      <c r="C83" s="98">
        <f>IFERROR(C81/C80/1000,)</f>
        <v>84.840910736842091</v>
      </c>
      <c r="D83" s="98">
        <f>IFERROR(((B83/C83)-1)*100,IF(B83+C83&lt;&gt;0,100,0))</f>
        <v>78.836792611956071</v>
      </c>
      <c r="E83" s="98">
        <f>IFERROR(E81/E80/1000,)</f>
        <v>118.19052397881259</v>
      </c>
      <c r="F83" s="98">
        <f>IFERROR(F81/F80/1000,)</f>
        <v>87.84115614839483</v>
      </c>
      <c r="G83" s="98">
        <f>IFERROR(((E83/F83)-1)*100,IF(E83+F83&lt;&gt;0,100,0))</f>
        <v>34.550282761701048</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9539</v>
      </c>
      <c r="C86" s="64">
        <f>C68+C74+C80</f>
        <v>10640</v>
      </c>
      <c r="D86" s="98">
        <f>IFERROR(((B86/C86)-1)*100,IF(B86+C86&lt;&gt;0,100,0))</f>
        <v>-10.347744360902256</v>
      </c>
      <c r="E86" s="64">
        <f>E68+E74+E80</f>
        <v>422964</v>
      </c>
      <c r="F86" s="64">
        <f>F68+F74+F80</f>
        <v>427105</v>
      </c>
      <c r="G86" s="98">
        <f>IFERROR(((E86/F86)-1)*100,IF(E86+F86&lt;&gt;0,100,0))</f>
        <v>-0.96955081303192747</v>
      </c>
    </row>
    <row r="87" spans="1:7" s="62" customFormat="1" ht="12" x14ac:dyDescent="0.2">
      <c r="A87" s="79" t="s">
        <v>54</v>
      </c>
      <c r="B87" s="64">
        <f t="shared" ref="B87:C87" si="1">B69+B75+B81</f>
        <v>702165255.64600003</v>
      </c>
      <c r="C87" s="64">
        <f t="shared" si="1"/>
        <v>879967874.03699994</v>
      </c>
      <c r="D87" s="98">
        <f>IFERROR(((B87/C87)-1)*100,IF(B87+C87&lt;&gt;0,100,0))</f>
        <v>-20.205580639586373</v>
      </c>
      <c r="E87" s="64">
        <f t="shared" ref="E87:F87" si="2">E69+E75+E81</f>
        <v>32502248999.231003</v>
      </c>
      <c r="F87" s="64">
        <f t="shared" si="2"/>
        <v>31082838772.987999</v>
      </c>
      <c r="G87" s="98">
        <f>IFERROR(((E87/F87)-1)*100,IF(E87+F87&lt;&gt;0,100,0))</f>
        <v>4.5665398730456941</v>
      </c>
    </row>
    <row r="88" spans="1:7" s="62" customFormat="1" ht="12" x14ac:dyDescent="0.2">
      <c r="A88" s="79" t="s">
        <v>55</v>
      </c>
      <c r="B88" s="64">
        <f t="shared" ref="B88:C88" si="3">B70+B76+B82</f>
        <v>618704072.1411401</v>
      </c>
      <c r="C88" s="64">
        <f t="shared" si="3"/>
        <v>857501837.09933972</v>
      </c>
      <c r="D88" s="98">
        <f>IFERROR(((B88/C88)-1)*100,IF(B88+C88&lt;&gt;0,100,0))</f>
        <v>-27.84807619374644</v>
      </c>
      <c r="E88" s="64">
        <f t="shared" ref="E88:F88" si="4">E70+E76+E82</f>
        <v>29985536842.35416</v>
      </c>
      <c r="F88" s="64">
        <f t="shared" si="4"/>
        <v>29804183598.50404</v>
      </c>
      <c r="G88" s="98">
        <f>IFERROR(((E88/F88)-1)*100,IF(E88+F88&lt;&gt;0,100,0))</f>
        <v>0.60848250800342729</v>
      </c>
    </row>
    <row r="89" spans="1:7" s="63" customFormat="1" x14ac:dyDescent="0.2">
      <c r="A89" s="79" t="s">
        <v>95</v>
      </c>
      <c r="B89" s="98">
        <f>IFERROR((B75/B87)*100,IF(B75+B87&lt;&gt;0,100,0))</f>
        <v>67.583287215117466</v>
      </c>
      <c r="C89" s="98">
        <f>IFERROR((C75/C87)*100,IF(C75+C87&lt;&gt;0,100,0))</f>
        <v>67.966930304872946</v>
      </c>
      <c r="D89" s="98">
        <f>IFERROR(((B89/C89)-1)*100,IF(B89+C89&lt;&gt;0,100,0))</f>
        <v>-0.56445551981619824</v>
      </c>
      <c r="E89" s="98">
        <f>IFERROR((E75/E87)*100,IF(E75+E87&lt;&gt;0,100,0))</f>
        <v>69.760197398273746</v>
      </c>
      <c r="F89" s="98">
        <f>IFERROR((F75/F87)*100,IF(F75+F87&lt;&gt;0,100,0))</f>
        <v>69.539481845229673</v>
      </c>
      <c r="G89" s="98">
        <f>IFERROR(((E89/F89)-1)*100,IF(E89+F89&lt;&gt;0,100,0))</f>
        <v>0.31739602767721919</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76470617.525999993</v>
      </c>
      <c r="C97" s="135">
        <v>82328810.450000003</v>
      </c>
      <c r="D97" s="65">
        <f>B97-C97</f>
        <v>-5858192.9240000099</v>
      </c>
      <c r="E97" s="135">
        <v>2975642348.8470001</v>
      </c>
      <c r="F97" s="135">
        <v>2778903491.0339999</v>
      </c>
      <c r="G97" s="80">
        <f>E97-F97</f>
        <v>196738857.8130002</v>
      </c>
    </row>
    <row r="98" spans="1:7" s="62" customFormat="1" ht="13.5" x14ac:dyDescent="0.2">
      <c r="A98" s="114" t="s">
        <v>88</v>
      </c>
      <c r="B98" s="66">
        <v>70386023.682999998</v>
      </c>
      <c r="C98" s="135">
        <v>84936747.626000002</v>
      </c>
      <c r="D98" s="65">
        <f>B98-C98</f>
        <v>-14550723.943000004</v>
      </c>
      <c r="E98" s="135">
        <v>2942418928.2969999</v>
      </c>
      <c r="F98" s="135">
        <v>2760880464.638</v>
      </c>
      <c r="G98" s="80">
        <f>E98-F98</f>
        <v>181538463.65899992</v>
      </c>
    </row>
    <row r="99" spans="1:7" s="62" customFormat="1" ht="12" x14ac:dyDescent="0.2">
      <c r="A99" s="115" t="s">
        <v>16</v>
      </c>
      <c r="B99" s="65">
        <f>B97-B98</f>
        <v>6084593.8429999948</v>
      </c>
      <c r="C99" s="65">
        <f>C97-C98</f>
        <v>-2607937.175999999</v>
      </c>
      <c r="D99" s="82"/>
      <c r="E99" s="65">
        <f>E97-E98</f>
        <v>33223420.550000191</v>
      </c>
      <c r="F99" s="82">
        <f>F97-F98</f>
        <v>18023026.395999908</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29612505.447000001</v>
      </c>
      <c r="C102" s="135">
        <v>30097853.691</v>
      </c>
      <c r="D102" s="65">
        <f>B102-C102</f>
        <v>-485348.24399999902</v>
      </c>
      <c r="E102" s="135">
        <v>1003882344.087</v>
      </c>
      <c r="F102" s="135">
        <v>981719201.99800003</v>
      </c>
      <c r="G102" s="80">
        <f>E102-F102</f>
        <v>22163142.088999987</v>
      </c>
    </row>
    <row r="103" spans="1:7" s="16" customFormat="1" ht="13.5" x14ac:dyDescent="0.2">
      <c r="A103" s="79" t="s">
        <v>88</v>
      </c>
      <c r="B103" s="66">
        <v>29262483.09</v>
      </c>
      <c r="C103" s="135">
        <v>38179179.583999999</v>
      </c>
      <c r="D103" s="65">
        <f>B103-C103</f>
        <v>-8916696.493999999</v>
      </c>
      <c r="E103" s="135">
        <v>1150646532.0869999</v>
      </c>
      <c r="F103" s="135">
        <v>1122779902.6730001</v>
      </c>
      <c r="G103" s="80">
        <f>E103-F103</f>
        <v>27866629.413999796</v>
      </c>
    </row>
    <row r="104" spans="1:7" s="28" customFormat="1" ht="12" x14ac:dyDescent="0.2">
      <c r="A104" s="81" t="s">
        <v>16</v>
      </c>
      <c r="B104" s="65">
        <f>B102-B103</f>
        <v>350022.35700000077</v>
      </c>
      <c r="C104" s="65">
        <f>C102-C103</f>
        <v>-8081325.8929999992</v>
      </c>
      <c r="D104" s="82"/>
      <c r="E104" s="65">
        <f>E102-E103</f>
        <v>-146764187.99999988</v>
      </c>
      <c r="F104" s="82">
        <f>F102-F103</f>
        <v>-141060700.67500007</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854.33056671078896</v>
      </c>
      <c r="C111" s="137">
        <v>813.32440928024903</v>
      </c>
      <c r="D111" s="98">
        <f>IFERROR(((B111/C111)-1)*100,IF(B111+C111&lt;&gt;0,100,0))</f>
        <v>5.0417959872651963</v>
      </c>
      <c r="E111" s="84"/>
      <c r="F111" s="136">
        <v>854.33056671078896</v>
      </c>
      <c r="G111" s="136">
        <v>838.83503080522496</v>
      </c>
    </row>
    <row r="112" spans="1:7" s="16" customFormat="1" ht="12" x14ac:dyDescent="0.2">
      <c r="A112" s="79" t="s">
        <v>50</v>
      </c>
      <c r="B112" s="136">
        <v>842.24379031406102</v>
      </c>
      <c r="C112" s="137">
        <v>802.52687060993003</v>
      </c>
      <c r="D112" s="98">
        <f>IFERROR(((B112/C112)-1)*100,IF(B112+C112&lt;&gt;0,100,0))</f>
        <v>4.9489831628872105</v>
      </c>
      <c r="E112" s="84"/>
      <c r="F112" s="136">
        <v>842.24379031406102</v>
      </c>
      <c r="G112" s="136">
        <v>826.89455557047597</v>
      </c>
    </row>
    <row r="113" spans="1:7" s="16" customFormat="1" ht="12" x14ac:dyDescent="0.2">
      <c r="A113" s="79" t="s">
        <v>51</v>
      </c>
      <c r="B113" s="136">
        <v>914.85692303513895</v>
      </c>
      <c r="C113" s="137">
        <v>862.42454434108697</v>
      </c>
      <c r="D113" s="98">
        <f>IFERROR(((B113/C113)-1)*100,IF(B113+C113&lt;&gt;0,100,0))</f>
        <v>6.0796482472691649</v>
      </c>
      <c r="E113" s="84"/>
      <c r="F113" s="136">
        <v>914.85692303513895</v>
      </c>
      <c r="G113" s="136">
        <v>899.26870037550998</v>
      </c>
    </row>
    <row r="114" spans="1:7" s="28" customFormat="1" ht="12" x14ac:dyDescent="0.2">
      <c r="A114" s="81" t="s">
        <v>52</v>
      </c>
      <c r="B114" s="85"/>
      <c r="C114" s="84"/>
      <c r="D114" s="86"/>
      <c r="E114" s="84"/>
      <c r="F114" s="71"/>
      <c r="G114" s="71"/>
    </row>
    <row r="115" spans="1:7" s="16" customFormat="1" ht="12" x14ac:dyDescent="0.2">
      <c r="A115" s="79" t="s">
        <v>56</v>
      </c>
      <c r="B115" s="136">
        <v>642.180877361547</v>
      </c>
      <c r="C115" s="137">
        <v>608.61496847476303</v>
      </c>
      <c r="D115" s="98">
        <f>IFERROR(((B115/C115)-1)*100,IF(B115+C115&lt;&gt;0,100,0))</f>
        <v>5.5151303575235344</v>
      </c>
      <c r="E115" s="84"/>
      <c r="F115" s="136">
        <v>642.180877361547</v>
      </c>
      <c r="G115" s="136">
        <v>638.37387887569503</v>
      </c>
    </row>
    <row r="116" spans="1:7" s="16" customFormat="1" ht="12" x14ac:dyDescent="0.2">
      <c r="A116" s="79" t="s">
        <v>57</v>
      </c>
      <c r="B116" s="136">
        <v>841.07605496389704</v>
      </c>
      <c r="C116" s="137">
        <v>793.66559983724903</v>
      </c>
      <c r="D116" s="98">
        <f>IFERROR(((B116/C116)-1)*100,IF(B116+C116&lt;&gt;0,100,0))</f>
        <v>5.9736059035909062</v>
      </c>
      <c r="E116" s="84"/>
      <c r="F116" s="136">
        <v>841.07605496389704</v>
      </c>
      <c r="G116" s="136">
        <v>834.66647871089197</v>
      </c>
    </row>
    <row r="117" spans="1:7" s="16" customFormat="1" ht="12" x14ac:dyDescent="0.2">
      <c r="A117" s="79" t="s">
        <v>59</v>
      </c>
      <c r="B117" s="136">
        <v>971.88608177809499</v>
      </c>
      <c r="C117" s="137">
        <v>913.44642181478696</v>
      </c>
      <c r="D117" s="98">
        <f>IFERROR(((B117/C117)-1)*100,IF(B117+C117&lt;&gt;0,100,0))</f>
        <v>6.3977107543103928</v>
      </c>
      <c r="E117" s="84"/>
      <c r="F117" s="136">
        <v>971.88608177809499</v>
      </c>
      <c r="G117" s="136">
        <v>952.80318944660303</v>
      </c>
    </row>
    <row r="118" spans="1:7" s="16" customFormat="1" ht="12" x14ac:dyDescent="0.2">
      <c r="A118" s="79" t="s">
        <v>58</v>
      </c>
      <c r="B118" s="136">
        <v>914.10297696695204</v>
      </c>
      <c r="C118" s="137">
        <v>879.29831116319497</v>
      </c>
      <c r="D118" s="98">
        <f>IFERROR(((B118/C118)-1)*100,IF(B118+C118&lt;&gt;0,100,0))</f>
        <v>3.9582318494067348</v>
      </c>
      <c r="E118" s="84"/>
      <c r="F118" s="136">
        <v>914.10297696695204</v>
      </c>
      <c r="G118" s="136">
        <v>894.56777798026201</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8</v>
      </c>
      <c r="F126" s="66">
        <v>20</v>
      </c>
      <c r="G126" s="98">
        <f>IFERROR(((E126/F126)-1)*100,IF(E126+F126&lt;&gt;0,100,0))</f>
        <v>-60</v>
      </c>
    </row>
    <row r="127" spans="1:7" s="16" customFormat="1" ht="12" x14ac:dyDescent="0.2">
      <c r="A127" s="79" t="s">
        <v>72</v>
      </c>
      <c r="B127" s="67">
        <v>122</v>
      </c>
      <c r="C127" s="66">
        <v>148</v>
      </c>
      <c r="D127" s="98">
        <f>IFERROR(((B127/C127)-1)*100,IF(B127+C127&lt;&gt;0,100,0))</f>
        <v>-17.567567567567565</v>
      </c>
      <c r="E127" s="66">
        <v>13104</v>
      </c>
      <c r="F127" s="66">
        <v>10674</v>
      </c>
      <c r="G127" s="98">
        <f>IFERROR(((E127/F127)-1)*100,IF(E127+F127&lt;&gt;0,100,0))</f>
        <v>22.765598650927487</v>
      </c>
    </row>
    <row r="128" spans="1:7" s="16" customFormat="1" ht="12" x14ac:dyDescent="0.2">
      <c r="A128" s="79" t="s">
        <v>74</v>
      </c>
      <c r="B128" s="67">
        <v>5</v>
      </c>
      <c r="C128" s="66">
        <v>9</v>
      </c>
      <c r="D128" s="98">
        <f>IFERROR(((B128/C128)-1)*100,IF(B128+C128&lt;&gt;0,100,0))</f>
        <v>-44.444444444444443</v>
      </c>
      <c r="E128" s="66">
        <v>376</v>
      </c>
      <c r="F128" s="66">
        <v>394</v>
      </c>
      <c r="G128" s="98">
        <f>IFERROR(((E128/F128)-1)*100,IF(E128+F128&lt;&gt;0,100,0))</f>
        <v>-4.5685279187817285</v>
      </c>
    </row>
    <row r="129" spans="1:7" s="28" customFormat="1" ht="12" x14ac:dyDescent="0.2">
      <c r="A129" s="81" t="s">
        <v>34</v>
      </c>
      <c r="B129" s="82">
        <f>SUM(B126:B128)</f>
        <v>127</v>
      </c>
      <c r="C129" s="82">
        <f>SUM(C126:C128)</f>
        <v>157</v>
      </c>
      <c r="D129" s="98">
        <f>IFERROR(((B129/C129)-1)*100,IF(B129+C129&lt;&gt;0,100,0))</f>
        <v>-19.108280254777064</v>
      </c>
      <c r="E129" s="82">
        <f>SUM(E126:E128)</f>
        <v>13488</v>
      </c>
      <c r="F129" s="82">
        <f>SUM(F126:F128)</f>
        <v>11088</v>
      </c>
      <c r="G129" s="98">
        <f>IFERROR(((E129/F129)-1)*100,IF(E129+F129&lt;&gt;0,100,0))</f>
        <v>21.645021645021643</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71</v>
      </c>
      <c r="C132" s="66">
        <v>0</v>
      </c>
      <c r="D132" s="98">
        <f>IFERROR(((B132/C132)-1)*100,IF(B132+C132&lt;&gt;0,100,0))</f>
        <v>100</v>
      </c>
      <c r="E132" s="66">
        <v>1002</v>
      </c>
      <c r="F132" s="66">
        <v>1068</v>
      </c>
      <c r="G132" s="98">
        <f>IFERROR(((E132/F132)-1)*100,IF(E132+F132&lt;&gt;0,100,0))</f>
        <v>-6.1797752808988804</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71</v>
      </c>
      <c r="C134" s="82">
        <f>SUM(C132:C133)</f>
        <v>0</v>
      </c>
      <c r="D134" s="98">
        <f>IFERROR(((B134/C134)-1)*100,IF(B134+C134&lt;&gt;0,100,0))</f>
        <v>100</v>
      </c>
      <c r="E134" s="82">
        <f>SUM(E132:E133)</f>
        <v>1002</v>
      </c>
      <c r="F134" s="82">
        <f>SUM(F132:F133)</f>
        <v>1068</v>
      </c>
      <c r="G134" s="98">
        <f>IFERROR(((E134/F134)-1)*100,IF(E134+F134&lt;&gt;0,100,0))</f>
        <v>-6.1797752808988804</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422</v>
      </c>
      <c r="F137" s="66">
        <v>211740</v>
      </c>
      <c r="G137" s="98">
        <f>IFERROR(((E137/F137)-1)*100,IF(E137+F137&lt;&gt;0,100,0))</f>
        <v>-99.800698970435448</v>
      </c>
    </row>
    <row r="138" spans="1:7" s="16" customFormat="1" ht="12" x14ac:dyDescent="0.2">
      <c r="A138" s="79" t="s">
        <v>72</v>
      </c>
      <c r="B138" s="67">
        <v>26330</v>
      </c>
      <c r="C138" s="66">
        <v>24770</v>
      </c>
      <c r="D138" s="98">
        <f>IFERROR(((B138/C138)-1)*100,IF(B138+C138&lt;&gt;0,100,0))</f>
        <v>6.2979410577311157</v>
      </c>
      <c r="E138" s="66">
        <v>13173802</v>
      </c>
      <c r="F138" s="66">
        <v>11506528</v>
      </c>
      <c r="G138" s="98">
        <f>IFERROR(((E138/F138)-1)*100,IF(E138+F138&lt;&gt;0,100,0))</f>
        <v>14.489809610683601</v>
      </c>
    </row>
    <row r="139" spans="1:7" s="16" customFormat="1" ht="12" x14ac:dyDescent="0.2">
      <c r="A139" s="79" t="s">
        <v>74</v>
      </c>
      <c r="B139" s="67">
        <v>171</v>
      </c>
      <c r="C139" s="66">
        <v>168</v>
      </c>
      <c r="D139" s="98">
        <f>IFERROR(((B139/C139)-1)*100,IF(B139+C139&lt;&gt;0,100,0))</f>
        <v>1.7857142857142794</v>
      </c>
      <c r="E139" s="66">
        <v>16414</v>
      </c>
      <c r="F139" s="66">
        <v>17257</v>
      </c>
      <c r="G139" s="98">
        <f>IFERROR(((E139/F139)-1)*100,IF(E139+F139&lt;&gt;0,100,0))</f>
        <v>-4.8849742133626917</v>
      </c>
    </row>
    <row r="140" spans="1:7" s="16" customFormat="1" ht="12" x14ac:dyDescent="0.2">
      <c r="A140" s="81" t="s">
        <v>34</v>
      </c>
      <c r="B140" s="82">
        <f>SUM(B137:B139)</f>
        <v>26501</v>
      </c>
      <c r="C140" s="82">
        <f>SUM(C137:C139)</f>
        <v>24938</v>
      </c>
      <c r="D140" s="98">
        <f>IFERROR(((B140/C140)-1)*100,IF(B140+C140&lt;&gt;0,100,0))</f>
        <v>6.2675435078995978</v>
      </c>
      <c r="E140" s="82">
        <f>SUM(E137:E139)</f>
        <v>13190638</v>
      </c>
      <c r="F140" s="82">
        <f>SUM(F137:F139)</f>
        <v>11735525</v>
      </c>
      <c r="G140" s="98">
        <f>IFERROR(((E140/F140)-1)*100,IF(E140+F140&lt;&gt;0,100,0))</f>
        <v>12.399215203410163</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46304</v>
      </c>
      <c r="C143" s="66">
        <v>0</v>
      </c>
      <c r="D143" s="98">
        <f>IFERROR(((B143/C143)-1)*100,)</f>
        <v>0</v>
      </c>
      <c r="E143" s="66">
        <v>574380</v>
      </c>
      <c r="F143" s="66">
        <v>574074</v>
      </c>
      <c r="G143" s="98">
        <f>IFERROR(((E143/F143)-1)*100,)</f>
        <v>5.3303232684287494E-2</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46304</v>
      </c>
      <c r="C145" s="82">
        <f>SUM(C143:C144)</f>
        <v>0</v>
      </c>
      <c r="D145" s="98">
        <f>IFERROR(((B145/C145)-1)*100,)</f>
        <v>0</v>
      </c>
      <c r="E145" s="82">
        <f>SUM(E143:E144)</f>
        <v>574380</v>
      </c>
      <c r="F145" s="82">
        <f>SUM(F143:F144)</f>
        <v>574074</v>
      </c>
      <c r="G145" s="98">
        <f>IFERROR(((E145/F145)-1)*100,)</f>
        <v>5.3303232684287494E-2</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9842.2469999999994</v>
      </c>
      <c r="F148" s="66">
        <v>5081315.8650000002</v>
      </c>
      <c r="G148" s="98">
        <f>IFERROR(((E148/F148)-1)*100,IF(E148+F148&lt;&gt;0,100,0))</f>
        <v>-99.806305152809074</v>
      </c>
    </row>
    <row r="149" spans="1:7" s="32" customFormat="1" x14ac:dyDescent="0.2">
      <c r="A149" s="79" t="s">
        <v>72</v>
      </c>
      <c r="B149" s="67">
        <v>2280611.6809999999</v>
      </c>
      <c r="C149" s="66">
        <v>2270342.83403</v>
      </c>
      <c r="D149" s="98">
        <f>IFERROR(((B149/C149)-1)*100,IF(B149+C149&lt;&gt;0,100,0))</f>
        <v>0.452303802583498</v>
      </c>
      <c r="E149" s="66">
        <v>1162629502.49365</v>
      </c>
      <c r="F149" s="66">
        <v>1075509347.0836501</v>
      </c>
      <c r="G149" s="98">
        <f>IFERROR(((E149/F149)-1)*100,IF(E149+F149&lt;&gt;0,100,0))</f>
        <v>8.1003624604690572</v>
      </c>
    </row>
    <row r="150" spans="1:7" s="32" customFormat="1" x14ac:dyDescent="0.2">
      <c r="A150" s="79" t="s">
        <v>74</v>
      </c>
      <c r="B150" s="67">
        <v>641744.48</v>
      </c>
      <c r="C150" s="66">
        <v>1206345.93</v>
      </c>
      <c r="D150" s="98">
        <f>IFERROR(((B150/C150)-1)*100,IF(B150+C150&lt;&gt;0,100,0))</f>
        <v>-46.802615730630436</v>
      </c>
      <c r="E150" s="66">
        <v>106994520.84999999</v>
      </c>
      <c r="F150" s="66">
        <v>101445092.68000001</v>
      </c>
      <c r="G150" s="98">
        <f>IFERROR(((E150/F150)-1)*100,IF(E150+F150&lt;&gt;0,100,0))</f>
        <v>5.4703761644786519</v>
      </c>
    </row>
    <row r="151" spans="1:7" s="16" customFormat="1" ht="12" x14ac:dyDescent="0.2">
      <c r="A151" s="81" t="s">
        <v>34</v>
      </c>
      <c r="B151" s="82">
        <f>SUM(B148:B150)</f>
        <v>2922356.1609999998</v>
      </c>
      <c r="C151" s="82">
        <f>SUM(C148:C150)</f>
        <v>3476688.7640300002</v>
      </c>
      <c r="D151" s="98">
        <f>IFERROR(((B151/C151)-1)*100,IF(B151+C151&lt;&gt;0,100,0))</f>
        <v>-15.944268833182706</v>
      </c>
      <c r="E151" s="82">
        <f>SUM(E148:E150)</f>
        <v>1269633865.5906498</v>
      </c>
      <c r="F151" s="82">
        <f>SUM(F148:F150)</f>
        <v>1182035755.6286502</v>
      </c>
      <c r="G151" s="98">
        <f>IFERROR(((E151/F151)-1)*100,IF(E151+F151&lt;&gt;0,100,0))</f>
        <v>7.4107834339927958</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107186.15700000001</v>
      </c>
      <c r="C154" s="66">
        <v>0</v>
      </c>
      <c r="D154" s="98">
        <f>IFERROR(((B154/C154)-1)*100,IF(B154+C154&lt;&gt;0,100,0))</f>
        <v>100</v>
      </c>
      <c r="E154" s="66">
        <v>1039903.38167</v>
      </c>
      <c r="F154" s="66">
        <v>952480.45833000005</v>
      </c>
      <c r="G154" s="98">
        <f>IFERROR(((E154/F154)-1)*100,IF(E154+F154&lt;&gt;0,100,0))</f>
        <v>9.1784479750146364</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107186.15700000001</v>
      </c>
      <c r="C156" s="82">
        <f>SUM(C154:C155)</f>
        <v>0</v>
      </c>
      <c r="D156" s="98">
        <f>IFERROR(((B156/C156)-1)*100,IF(B156+C156&lt;&gt;0,100,0))</f>
        <v>100</v>
      </c>
      <c r="E156" s="82">
        <f>SUM(E154:E155)</f>
        <v>1039903.38167</v>
      </c>
      <c r="F156" s="82">
        <f>SUM(F154:F155)</f>
        <v>952480.45833000005</v>
      </c>
      <c r="G156" s="98">
        <f>IFERROR(((E156/F156)-1)*100,IF(E156+F156&lt;&gt;0,100,0))</f>
        <v>9.1784479750146364</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50140</v>
      </c>
      <c r="D159" s="98">
        <f>IFERROR(((B159/C159)-1)*100,IF(B159+C159&lt;&gt;0,100,0))</f>
        <v>-99.172317510969293</v>
      </c>
      <c r="E159" s="78"/>
      <c r="F159" s="78"/>
      <c r="G159" s="65"/>
    </row>
    <row r="160" spans="1:7" s="16" customFormat="1" ht="12" x14ac:dyDescent="0.2">
      <c r="A160" s="79" t="s">
        <v>72</v>
      </c>
      <c r="B160" s="67">
        <v>1342475</v>
      </c>
      <c r="C160" s="66">
        <v>989487</v>
      </c>
      <c r="D160" s="98">
        <f>IFERROR(((B160/C160)-1)*100,IF(B160+C160&lt;&gt;0,100,0))</f>
        <v>35.673839070144432</v>
      </c>
      <c r="E160" s="78"/>
      <c r="F160" s="78"/>
      <c r="G160" s="65"/>
    </row>
    <row r="161" spans="1:7" s="16" customFormat="1" ht="12" x14ac:dyDescent="0.2">
      <c r="A161" s="79" t="s">
        <v>74</v>
      </c>
      <c r="B161" s="67">
        <v>1623</v>
      </c>
      <c r="C161" s="66">
        <v>1704</v>
      </c>
      <c r="D161" s="98">
        <f>IFERROR(((B161/C161)-1)*100,IF(B161+C161&lt;&gt;0,100,0))</f>
        <v>-4.7535211267605622</v>
      </c>
      <c r="E161" s="78"/>
      <c r="F161" s="78"/>
      <c r="G161" s="65"/>
    </row>
    <row r="162" spans="1:7" s="28" customFormat="1" ht="12" x14ac:dyDescent="0.2">
      <c r="A162" s="81" t="s">
        <v>34</v>
      </c>
      <c r="B162" s="82">
        <f>SUM(B159:B161)</f>
        <v>1344513</v>
      </c>
      <c r="C162" s="82">
        <f>SUM(C159:C161)</f>
        <v>1041331</v>
      </c>
      <c r="D162" s="98">
        <f>IFERROR(((B162/C162)-1)*100,IF(B162+C162&lt;&gt;0,100,0))</f>
        <v>29.114853970543475</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103824</v>
      </c>
      <c r="C165" s="66">
        <v>124034</v>
      </c>
      <c r="D165" s="98">
        <f>IFERROR(((B165/C165)-1)*100,IF(B165+C165&lt;&gt;0,100,0))</f>
        <v>-16.293919409194256</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103824</v>
      </c>
      <c r="C167" s="82">
        <f>SUM(C165:C166)</f>
        <v>124034</v>
      </c>
      <c r="D167" s="98">
        <f>IFERROR(((B167/C167)-1)*100,IF(B167+C167&lt;&gt;0,100,0))</f>
        <v>-16.293919409194256</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16648</v>
      </c>
      <c r="C175" s="113">
        <v>11295</v>
      </c>
      <c r="D175" s="111">
        <f>IFERROR(((B175/C175)-1)*100,IF(B175+C175&lt;&gt;0,100,0))</f>
        <v>47.392651615759185</v>
      </c>
      <c r="E175" s="113">
        <v>454313</v>
      </c>
      <c r="F175" s="113">
        <v>394499</v>
      </c>
      <c r="G175" s="111">
        <f>IFERROR(((E175/F175)-1)*100,IF(E175+F175&lt;&gt;0,100,0))</f>
        <v>15.162015619811452</v>
      </c>
    </row>
    <row r="176" spans="1:7" x14ac:dyDescent="0.2">
      <c r="A176" s="101" t="s">
        <v>32</v>
      </c>
      <c r="B176" s="112">
        <v>82387</v>
      </c>
      <c r="C176" s="113">
        <v>89933</v>
      </c>
      <c r="D176" s="111">
        <f t="shared" ref="D176:D178" si="5">IFERROR(((B176/C176)-1)*100,IF(B176+C176&lt;&gt;0,100,0))</f>
        <v>-8.39069084763101</v>
      </c>
      <c r="E176" s="113">
        <v>2836909</v>
      </c>
      <c r="F176" s="113">
        <v>2814947</v>
      </c>
      <c r="G176" s="111">
        <f>IFERROR(((E176/F176)-1)*100,IF(E176+F176&lt;&gt;0,100,0))</f>
        <v>0.78019230912695914</v>
      </c>
    </row>
    <row r="177" spans="1:7" x14ac:dyDescent="0.2">
      <c r="A177" s="101" t="s">
        <v>92</v>
      </c>
      <c r="B177" s="112">
        <v>39363975</v>
      </c>
      <c r="C177" s="113">
        <v>29396652</v>
      </c>
      <c r="D177" s="111">
        <f t="shared" si="5"/>
        <v>33.906320352399312</v>
      </c>
      <c r="E177" s="113">
        <v>1221817215</v>
      </c>
      <c r="F177" s="113">
        <v>928038950</v>
      </c>
      <c r="G177" s="111">
        <f>IFERROR(((E177/F177)-1)*100,IF(E177+F177&lt;&gt;0,100,0))</f>
        <v>31.655811967805867</v>
      </c>
    </row>
    <row r="178" spans="1:7" x14ac:dyDescent="0.2">
      <c r="A178" s="101" t="s">
        <v>93</v>
      </c>
      <c r="B178" s="112">
        <v>125991</v>
      </c>
      <c r="C178" s="113">
        <v>137772</v>
      </c>
      <c r="D178" s="111">
        <f t="shared" si="5"/>
        <v>-8.5510844003135578</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767</v>
      </c>
      <c r="C181" s="113">
        <v>424</v>
      </c>
      <c r="D181" s="111">
        <f t="shared" ref="D181:D184" si="6">IFERROR(((B181/C181)-1)*100,IF(B181+C181&lt;&gt;0,100,0))</f>
        <v>80.896226415094333</v>
      </c>
      <c r="E181" s="113">
        <v>17788</v>
      </c>
      <c r="F181" s="113">
        <v>18592</v>
      </c>
      <c r="G181" s="111">
        <f t="shared" ref="G181" si="7">IFERROR(((E181/F181)-1)*100,IF(E181+F181&lt;&gt;0,100,0))</f>
        <v>-4.3244406196213392</v>
      </c>
    </row>
    <row r="182" spans="1:7" x14ac:dyDescent="0.2">
      <c r="A182" s="101" t="s">
        <v>32</v>
      </c>
      <c r="B182" s="112">
        <v>9688</v>
      </c>
      <c r="C182" s="113">
        <v>4127</v>
      </c>
      <c r="D182" s="111">
        <f t="shared" si="6"/>
        <v>134.74678943542523</v>
      </c>
      <c r="E182" s="113">
        <v>244683</v>
      </c>
      <c r="F182" s="113">
        <v>228245</v>
      </c>
      <c r="G182" s="111">
        <f t="shared" ref="G182" si="8">IFERROR(((E182/F182)-1)*100,IF(E182+F182&lt;&gt;0,100,0))</f>
        <v>7.2019102280444169</v>
      </c>
    </row>
    <row r="183" spans="1:7" x14ac:dyDescent="0.2">
      <c r="A183" s="101" t="s">
        <v>92</v>
      </c>
      <c r="B183" s="112">
        <v>158444</v>
      </c>
      <c r="C183" s="113">
        <v>35125</v>
      </c>
      <c r="D183" s="111">
        <f t="shared" si="6"/>
        <v>351.08612099644131</v>
      </c>
      <c r="E183" s="113">
        <v>4770243</v>
      </c>
      <c r="F183" s="113">
        <v>4088108</v>
      </c>
      <c r="G183" s="111">
        <f t="shared" ref="G183" si="9">IFERROR(((E183/F183)-1)*100,IF(E183+F183&lt;&gt;0,100,0))</f>
        <v>16.685836088479068</v>
      </c>
    </row>
    <row r="184" spans="1:7" x14ac:dyDescent="0.2">
      <c r="A184" s="101" t="s">
        <v>93</v>
      </c>
      <c r="B184" s="112">
        <v>60932</v>
      </c>
      <c r="C184" s="113">
        <v>51998</v>
      </c>
      <c r="D184" s="111">
        <f t="shared" si="6"/>
        <v>17.181430055002124</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2022-11-14T06:46:37Z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