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05854318-7AEF-4D98-A515-05F4CA90C694}" xr6:coauthVersionLast="47" xr6:coauthVersionMax="47" xr10:uidLastSave="{00000000-0000-0000-0000-000000000000}"/>
  <bookViews>
    <workbookView xWindow="2340" yWindow="234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<sst xmlns="http://schemas.openxmlformats.org/spreadsheetml/2006/main" count="270" uniqueCount="102">
  <si>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</si>
  <si>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</si>
  <si>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</si>
  <si>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</si>
  <si>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</si>
  <si>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</si>
  <si>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</si>
  <si>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</si>
  <si>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</si>
  <si>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</si>
  <si>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</si>
  <si>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</si>
  <si>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</si>
  <si>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</si>
  <si>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</si>
  <si>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</si>
  <si>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</si>
  <si>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</si>
  <si>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</si>
  <si>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</si>
  <si>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</si>
  <si>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</si>
  <si>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</si>
  <si>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</si>
  <si>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</si>
  <si>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</si>
  <si>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</si>
  <si>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</si>
  <si>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</si>
  <si>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</si>
  <si>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</si>
  <si>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</si>
  <si>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</si>
  <si>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</si>
  <si>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</si>
  <si>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</si>
  <si>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</si>
  <si>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</si>
  <si>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</si>
  <si>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</si>
  <si>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</si>
  <si>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</si>
  <si>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</si>
  <si>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</si>
  <si>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</si>
  <si>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</si>
  <si>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</si>
  <si>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</si>
  <si>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</si>
  <si>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</si>
  <si>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</si>
  <si>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</si>
  <si>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</si>
  <si>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</si>
  <si>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</si>
  <si>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</si>
  <si>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</si>
  <si>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</si>
  <si>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</si>
  <si>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</si>
  <si>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</si>
  <si>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</si>
  <si>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</si>
  <si>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</si>
  <si>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</si>
  <si>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</si>
  <si>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</si>
  <si>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</si>
  <si>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</si>
  <si>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</si>
  <si>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</si>
  <si>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</si>
  <si>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</si>
  <si>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</si>
  <si>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</si>
  <si>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</si>
  <si>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</si>
  <si>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</si>
  <si>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</si>
  <si>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</si>
  <si>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</si>
  <si>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</si>
  <si>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</si>
  <si>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</si>
  <si>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</si>
  <si>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</si>
  <si>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</si>
  <si>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</si>
  <si>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</si>
  <si>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</si>
  <si>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</si>
  <si>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</si>
  <si>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</si>
  <si>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</si>
  <si>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</si>
  <si>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</si>
  <si>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</si>
  <si>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</si>
  <si>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</si>
  <si>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18 November 2022</t>
  </si>
  <si>
    <t>18.11.2022</t>
  </si>
  <si>
    <t>19.11.2021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</si>
</sst>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1729721</v>
      </c>
      <c r="C11" s="67">
        <v>1392290</v>
      </c>
      <c r="D11" s="98">
        <f>IFERROR(((B11/C11)-1)*100,IF(B11+C11&lt;&gt;0,100,0))</f>
        <v>24.235683657858644</v>
      </c>
      <c r="E11" s="67">
        <v>73129781</v>
      </c>
      <c r="F11" s="67">
        <v>73514436</v>
      </c>
      <c r="G11" s="98">
        <f>IFERROR(((E11/F11)-1)*100,IF(E11+F11&lt;&gt;0,100,0))</f>
        <v>-0.52323736796402454</v>
      </c>
    </row>
    <row r="12" spans="1:7" s="16" customFormat="1" ht="12" x14ac:dyDescent="0.2">
      <c r="A12" s="64" t="s">
        <v>9</v>
      </c>
      <c r="B12" s="67">
        <v>1561123.0870000001</v>
      </c>
      <c r="C12" s="67">
        <v>1819831.676</v>
      </c>
      <c r="D12" s="98">
        <f>IFERROR(((B12/C12)-1)*100,IF(B12+C12&lt;&gt;0,100,0))</f>
        <v>-14.216072420974823</v>
      </c>
      <c r="E12" s="67">
        <v>73582232.681999996</v>
      </c>
      <c r="F12" s="67">
        <v>112309727.34999999</v>
      </c>
      <c r="G12" s="98">
        <f>IFERROR(((E12/F12)-1)*100,IF(E12+F12&lt;&gt;0,100,0))</f>
        <v>-34.482760827395062</v>
      </c>
    </row>
    <row r="13" spans="1:7" s="16" customFormat="1" ht="12" x14ac:dyDescent="0.2">
      <c r="A13" s="64" t="s">
        <v>10</v>
      </c>
      <c r="B13" s="67">
        <v>118630913.22006901</v>
      </c>
      <c r="C13" s="67">
        <v>90716407.814473197</v>
      </c>
      <c r="D13" s="98">
        <f>IFERROR(((B13/C13)-1)*100,IF(B13+C13&lt;&gt;0,100,0))</f>
        <v>30.771175885496472</v>
      </c>
      <c r="E13" s="67">
        <v>5339765789.11483</v>
      </c>
      <c r="F13" s="67">
        <v>5282532563.2427101</v>
      </c>
      <c r="G13" s="98">
        <f>IFERROR(((E13/F13)-1)*100,IF(E13+F13&lt;&gt;0,100,0))</f>
        <v>1.0834429355033981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392</v>
      </c>
      <c r="C16" s="67">
        <v>418</v>
      </c>
      <c r="D16" s="98">
        <f>IFERROR(((B16/C16)-1)*100,IF(B16+C16&lt;&gt;0,100,0))</f>
        <v>-6.2200956937799035</v>
      </c>
      <c r="E16" s="67">
        <v>18242</v>
      </c>
      <c r="F16" s="67">
        <v>16253</v>
      </c>
      <c r="G16" s="98">
        <f>IFERROR(((E16/F16)-1)*100,IF(E16+F16&lt;&gt;0,100,0))</f>
        <v>12.237740724789269</v>
      </c>
    </row>
    <row r="17" spans="1:7" s="16" customFormat="1" ht="12" x14ac:dyDescent="0.2">
      <c r="A17" s="64" t="s">
        <v>9</v>
      </c>
      <c r="B17" s="67">
        <v>132773.66500000001</v>
      </c>
      <c r="C17" s="67">
        <v>155967.28899999999</v>
      </c>
      <c r="D17" s="98">
        <f>IFERROR(((B17/C17)-1)*100,IF(B17+C17&lt;&gt;0,100,0))</f>
        <v>-14.870825894781037</v>
      </c>
      <c r="E17" s="67">
        <v>7501796.2620000001</v>
      </c>
      <c r="F17" s="67">
        <v>10665656.786</v>
      </c>
      <c r="G17" s="98">
        <f>IFERROR(((E17/F17)-1)*100,IF(E17+F17&lt;&gt;0,100,0))</f>
        <v>-29.664000890718334</v>
      </c>
    </row>
    <row r="18" spans="1:7" s="16" customFormat="1" ht="12" x14ac:dyDescent="0.2">
      <c r="A18" s="64" t="s">
        <v>10</v>
      </c>
      <c r="B18" s="67">
        <v>9858157.7644044999</v>
      </c>
      <c r="C18" s="67">
        <v>9045210.2868982702</v>
      </c>
      <c r="D18" s="98">
        <f>IFERROR(((B18/C18)-1)*100,IF(B18+C18&lt;&gt;0,100,0))</f>
        <v>8.9876017441381286</v>
      </c>
      <c r="E18" s="67">
        <v>521387211.93836498</v>
      </c>
      <c r="F18" s="67">
        <v>481178498.58812201</v>
      </c>
      <c r="G18" s="98">
        <f>IFERROR(((E18/F18)-1)*100,IF(E18+F18&lt;&gt;0,100,0))</f>
        <v>8.3562988513044001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17362189.83075</v>
      </c>
      <c r="C24" s="66">
        <v>12349378.259570001</v>
      </c>
      <c r="D24" s="65">
        <f>B24-C24</f>
        <v>5012811.571179999</v>
      </c>
      <c r="E24" s="67">
        <v>832026982.31317997</v>
      </c>
      <c r="F24" s="67">
        <v>904346803.41876996</v>
      </c>
      <c r="G24" s="65">
        <f>E24-F24</f>
        <v>-72319821.105589986</v>
      </c>
    </row>
    <row r="25" spans="1:7" s="16" customFormat="1" ht="12" x14ac:dyDescent="0.2">
      <c r="A25" s="68" t="s">
        <v>15</v>
      </c>
      <c r="B25" s="66">
        <v>18055279.91993</v>
      </c>
      <c r="C25" s="66">
        <v>15952061.76345</v>
      </c>
      <c r="D25" s="65">
        <f>B25-C25</f>
        <v>2103218.1564799994</v>
      </c>
      <c r="E25" s="67">
        <v>898305006.92657995</v>
      </c>
      <c r="F25" s="67">
        <v>1020472306.70959</v>
      </c>
      <c r="G25" s="65">
        <f>E25-F25</f>
        <v>-122167299.78301001</v>
      </c>
    </row>
    <row r="26" spans="1:7" s="28" customFormat="1" ht="12" x14ac:dyDescent="0.2">
      <c r="A26" s="69" t="s">
        <v>16</v>
      </c>
      <c r="B26" s="70">
        <f>B24-B25</f>
        <v>-693090.08918000013</v>
      </c>
      <c r="C26" s="70">
        <f>C24-C25</f>
        <v>-3602683.5038799997</v>
      </c>
      <c r="D26" s="70"/>
      <c r="E26" s="70">
        <f>E24-E25</f>
        <v>-66278024.613399982</v>
      </c>
      <c r="F26" s="70">
        <f>F24-F25</f>
        <v>-116125503.29082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72576.862793320004</v>
      </c>
      <c r="C33" s="132">
        <v>70376.421834690002</v>
      </c>
      <c r="D33" s="98">
        <f t="shared" ref="D33:D42" si="0">IFERROR(((B33/C33)-1)*100,IF(B33+C33&lt;&gt;0,100,0))</f>
        <v>3.1266735381896948</v>
      </c>
      <c r="E33" s="64"/>
      <c r="F33" s="132">
        <v>73489.009999999995</v>
      </c>
      <c r="G33" s="132">
        <v>71834.64</v>
      </c>
    </row>
    <row r="34" spans="1:7" s="16" customFormat="1" ht="12" x14ac:dyDescent="0.2">
      <c r="A34" s="64" t="s">
        <v>23</v>
      </c>
      <c r="B34" s="132">
        <v>78281.268954200001</v>
      </c>
      <c r="C34" s="132">
        <v>77242.078262480005</v>
      </c>
      <c r="D34" s="98">
        <f t="shared" si="0"/>
        <v>1.3453686320928249</v>
      </c>
      <c r="E34" s="64"/>
      <c r="F34" s="132">
        <v>79749.850000000006</v>
      </c>
      <c r="G34" s="132">
        <v>77577.570000000007</v>
      </c>
    </row>
    <row r="35" spans="1:7" s="16" customFormat="1" ht="12" x14ac:dyDescent="0.2">
      <c r="A35" s="64" t="s">
        <v>24</v>
      </c>
      <c r="B35" s="132">
        <v>70986.355036590001</v>
      </c>
      <c r="C35" s="132">
        <v>64042.128831989998</v>
      </c>
      <c r="D35" s="98">
        <f t="shared" si="0"/>
        <v>10.84321575695537</v>
      </c>
      <c r="E35" s="64"/>
      <c r="F35" s="132">
        <v>71405.14</v>
      </c>
      <c r="G35" s="132">
        <v>70100.009999999995</v>
      </c>
    </row>
    <row r="36" spans="1:7" s="16" customFormat="1" ht="12" x14ac:dyDescent="0.2">
      <c r="A36" s="64" t="s">
        <v>25</v>
      </c>
      <c r="B36" s="132">
        <v>66227.034356010001</v>
      </c>
      <c r="C36" s="132">
        <v>63870.65034398</v>
      </c>
      <c r="D36" s="98">
        <f t="shared" si="0"/>
        <v>3.6893064331418701</v>
      </c>
      <c r="E36" s="64"/>
      <c r="F36" s="132">
        <v>67086.73</v>
      </c>
      <c r="G36" s="132">
        <v>65482.59</v>
      </c>
    </row>
    <row r="37" spans="1:7" s="16" customFormat="1" ht="12" x14ac:dyDescent="0.2">
      <c r="A37" s="64" t="s">
        <v>79</v>
      </c>
      <c r="B37" s="132">
        <v>69922.902615760002</v>
      </c>
      <c r="C37" s="132">
        <v>64797.367678980001</v>
      </c>
      <c r="D37" s="98">
        <f t="shared" si="0"/>
        <v>7.9100974628676157</v>
      </c>
      <c r="E37" s="64"/>
      <c r="F37" s="132">
        <v>73840.820000000007</v>
      </c>
      <c r="G37" s="132">
        <v>69264.639999999999</v>
      </c>
    </row>
    <row r="38" spans="1:7" s="16" customFormat="1" ht="12" x14ac:dyDescent="0.2">
      <c r="A38" s="64" t="s">
        <v>26</v>
      </c>
      <c r="B38" s="132">
        <v>88013.935816750003</v>
      </c>
      <c r="C38" s="132">
        <v>94560.684340349995</v>
      </c>
      <c r="D38" s="98">
        <f t="shared" si="0"/>
        <v>-6.9233303135121549</v>
      </c>
      <c r="E38" s="64"/>
      <c r="F38" s="132">
        <v>88967.54</v>
      </c>
      <c r="G38" s="132">
        <v>86521.63</v>
      </c>
    </row>
    <row r="39" spans="1:7" s="16" customFormat="1" ht="12" x14ac:dyDescent="0.2">
      <c r="A39" s="64" t="s">
        <v>27</v>
      </c>
      <c r="B39" s="132">
        <v>16032.45854684</v>
      </c>
      <c r="C39" s="132">
        <v>13953.21486181</v>
      </c>
      <c r="D39" s="98">
        <f t="shared" si="0"/>
        <v>14.901538502935963</v>
      </c>
      <c r="E39" s="64"/>
      <c r="F39" s="132">
        <v>16209.71</v>
      </c>
      <c r="G39" s="132">
        <v>15676</v>
      </c>
    </row>
    <row r="40" spans="1:7" s="16" customFormat="1" ht="12" x14ac:dyDescent="0.2">
      <c r="A40" s="64" t="s">
        <v>28</v>
      </c>
      <c r="B40" s="132">
        <v>89377.520315279995</v>
      </c>
      <c r="C40" s="132">
        <v>90481.830637509993</v>
      </c>
      <c r="D40" s="98">
        <f t="shared" si="0"/>
        <v>-1.2204774311586397</v>
      </c>
      <c r="E40" s="64"/>
      <c r="F40" s="132">
        <v>89825.83</v>
      </c>
      <c r="G40" s="132">
        <v>88131.55</v>
      </c>
    </row>
    <row r="41" spans="1:7" s="16" customFormat="1" ht="12" x14ac:dyDescent="0.2">
      <c r="A41" s="64" t="s">
        <v>29</v>
      </c>
      <c r="B41" s="72"/>
      <c r="C41" s="72"/>
      <c r="D41" s="98">
        <f t="shared" si="0"/>
        <v>0</v>
      </c>
      <c r="E41" s="64"/>
      <c r="F41" s="72"/>
      <c r="G41" s="72"/>
    </row>
    <row r="42" spans="1:7" s="16" customFormat="1" ht="12" x14ac:dyDescent="0.2">
      <c r="A42" s="64" t="s">
        <v>78</v>
      </c>
      <c r="B42" s="132">
        <v>1134.14676878</v>
      </c>
      <c r="C42" s="132">
        <v>1310.5106627800001</v>
      </c>
      <c r="D42" s="98">
        <f t="shared" si="0"/>
        <v>-13.457646626535446</v>
      </c>
      <c r="E42" s="64"/>
      <c r="F42" s="132">
        <v>1156.8800000000001</v>
      </c>
      <c r="G42" s="132">
        <v>1099.5999999999999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20856.773935472</v>
      </c>
      <c r="D48" s="72"/>
      <c r="E48" s="133">
        <v>19944.8423904052</v>
      </c>
      <c r="F48" s="72"/>
      <c r="G48" s="98">
        <f>IFERROR(((C48/E48)-1)*100,IF(C48+E48&lt;&gt;0,100,0))</f>
        <v>4.5722674926000018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1967</v>
      </c>
      <c r="D54" s="75"/>
      <c r="E54" s="134">
        <v>409291</v>
      </c>
      <c r="F54" s="134">
        <v>43379490.93</v>
      </c>
      <c r="G54" s="134">
        <v>9372355.4879999999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8115</v>
      </c>
      <c r="C68" s="66">
        <v>6889</v>
      </c>
      <c r="D68" s="98">
        <f>IFERROR(((B68/C68)-1)*100,IF(B68+C68&lt;&gt;0,100,0))</f>
        <v>17.796487153433006</v>
      </c>
      <c r="E68" s="66">
        <v>300189</v>
      </c>
      <c r="F68" s="66">
        <v>295875</v>
      </c>
      <c r="G68" s="98">
        <f>IFERROR(((E68/F68)-1)*100,IF(E68+F68&lt;&gt;0,100,0))</f>
        <v>1.458048162230674</v>
      </c>
    </row>
    <row r="69" spans="1:7" s="16" customFormat="1" ht="12" x14ac:dyDescent="0.2">
      <c r="A69" s="79" t="s">
        <v>54</v>
      </c>
      <c r="B69" s="67">
        <v>244900083.088</v>
      </c>
      <c r="C69" s="66">
        <v>177352677.84599999</v>
      </c>
      <c r="D69" s="98">
        <f>IFERROR(((B69/C69)-1)*100,IF(B69+C69&lt;&gt;0,100,0))</f>
        <v>38.086487366519052</v>
      </c>
      <c r="E69" s="66">
        <v>9035886404.0300007</v>
      </c>
      <c r="F69" s="66">
        <v>8985922866.1040001</v>
      </c>
      <c r="G69" s="98">
        <f>IFERROR(((E69/F69)-1)*100,IF(E69+F69&lt;&gt;0,100,0))</f>
        <v>0.55602010689930204</v>
      </c>
    </row>
    <row r="70" spans="1:7" s="62" customFormat="1" ht="12" x14ac:dyDescent="0.2">
      <c r="A70" s="79" t="s">
        <v>55</v>
      </c>
      <c r="B70" s="67">
        <v>226666750.13497999</v>
      </c>
      <c r="C70" s="66">
        <v>179955641.06373</v>
      </c>
      <c r="D70" s="98">
        <f>IFERROR(((B70/C70)-1)*100,IF(B70+C70&lt;&gt;0,100,0))</f>
        <v>25.957012958936687</v>
      </c>
      <c r="E70" s="66">
        <v>8614901286.78055</v>
      </c>
      <c r="F70" s="66">
        <v>8848084475.8732796</v>
      </c>
      <c r="G70" s="98">
        <f>IFERROR(((E70/F70)-1)*100,IF(E70+F70&lt;&gt;0,100,0))</f>
        <v>-2.6354087116659763</v>
      </c>
    </row>
    <row r="71" spans="1:7" s="16" customFormat="1" ht="12" x14ac:dyDescent="0.2">
      <c r="A71" s="79" t="s">
        <v>94</v>
      </c>
      <c r="B71" s="98">
        <f>IFERROR(B69/B68/1000,)</f>
        <v>30.178691692914356</v>
      </c>
      <c r="C71" s="98">
        <f>IFERROR(C69/C68/1000,)</f>
        <v>25.744328327188267</v>
      </c>
      <c r="D71" s="98">
        <f>IFERROR(((B71/C71)-1)*100,IF(B71+C71&lt;&gt;0,100,0))</f>
        <v>17.224622485267993</v>
      </c>
      <c r="E71" s="98">
        <f>IFERROR(E69/E68/1000,)</f>
        <v>30.100657932269339</v>
      </c>
      <c r="F71" s="98">
        <f>IFERROR(F69/F68/1000,)</f>
        <v>30.37067297373553</v>
      </c>
      <c r="G71" s="98">
        <f>IFERROR(((E71/F71)-1)*100,IF(E71+F71&lt;&gt;0,100,0))</f>
        <v>-0.88906505858364904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2937</v>
      </c>
      <c r="C74" s="66">
        <v>3131</v>
      </c>
      <c r="D74" s="98">
        <f>IFERROR(((B74/C74)-1)*100,IF(B74+C74&lt;&gt;0,100,0))</f>
        <v>-6.1961034813158733</v>
      </c>
      <c r="E74" s="66">
        <v>125294</v>
      </c>
      <c r="F74" s="66">
        <v>133743</v>
      </c>
      <c r="G74" s="98">
        <f>IFERROR(((E74/F74)-1)*100,IF(E74+F74&lt;&gt;0,100,0))</f>
        <v>-6.3173399729331674</v>
      </c>
    </row>
    <row r="75" spans="1:7" s="16" customFormat="1" ht="12" x14ac:dyDescent="0.2">
      <c r="A75" s="79" t="s">
        <v>54</v>
      </c>
      <c r="B75" s="67">
        <v>515762143.41799998</v>
      </c>
      <c r="C75" s="66">
        <v>566459724.09200001</v>
      </c>
      <c r="D75" s="98">
        <f>IFERROR(((B75/C75)-1)*100,IF(B75+C75&lt;&gt;0,100,0))</f>
        <v>-8.9499003226160774</v>
      </c>
      <c r="E75" s="66">
        <v>23188226004.16</v>
      </c>
      <c r="F75" s="66">
        <v>22181304749.616001</v>
      </c>
      <c r="G75" s="98">
        <f>IFERROR(((E75/F75)-1)*100,IF(E75+F75&lt;&gt;0,100,0))</f>
        <v>4.5395041721404183</v>
      </c>
    </row>
    <row r="76" spans="1:7" s="16" customFormat="1" ht="12" x14ac:dyDescent="0.2">
      <c r="A76" s="79" t="s">
        <v>55</v>
      </c>
      <c r="B76" s="67">
        <v>486753878.01713002</v>
      </c>
      <c r="C76" s="66">
        <v>580601664.47132003</v>
      </c>
      <c r="D76" s="98">
        <f>IFERROR(((B76/C76)-1)*100,IF(B76+C76&lt;&gt;0,100,0))</f>
        <v>-16.163885189623983</v>
      </c>
      <c r="E76" s="66">
        <v>21721846120.995602</v>
      </c>
      <c r="F76" s="66">
        <v>21492333738.8368</v>
      </c>
      <c r="G76" s="98">
        <f>IFERROR(((E76/F76)-1)*100,IF(E76+F76&lt;&gt;0,100,0))</f>
        <v>1.0678802262598097</v>
      </c>
    </row>
    <row r="77" spans="1:7" s="16" customFormat="1" ht="12" x14ac:dyDescent="0.2">
      <c r="A77" s="79" t="s">
        <v>94</v>
      </c>
      <c r="B77" s="98">
        <f>IFERROR(B75/B74/1000,)</f>
        <v>175.60849282192711</v>
      </c>
      <c r="C77" s="98">
        <f>IFERROR(C75/C74/1000,)</f>
        <v>180.91974579750877</v>
      </c>
      <c r="D77" s="98">
        <f>IFERROR(((B77/C77)-1)*100,IF(B77+C77&lt;&gt;0,100,0))</f>
        <v>-2.9356955771572713</v>
      </c>
      <c r="E77" s="98">
        <f>IFERROR(E75/E74/1000,)</f>
        <v>185.07052216514757</v>
      </c>
      <c r="F77" s="98">
        <f>IFERROR(F75/F74/1000,)</f>
        <v>165.85021084928559</v>
      </c>
      <c r="G77" s="98">
        <f>IFERROR(((E77/F77)-1)*100,IF(E77+F77&lt;&gt;0,100,0))</f>
        <v>11.588958022687246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199</v>
      </c>
      <c r="C80" s="66">
        <v>205</v>
      </c>
      <c r="D80" s="98">
        <f>IFERROR(((B80/C80)-1)*100,IF(B80+C80&lt;&gt;0,100,0))</f>
        <v>-2.9268292682926855</v>
      </c>
      <c r="E80" s="66">
        <v>9026</v>
      </c>
      <c r="F80" s="66">
        <v>7712</v>
      </c>
      <c r="G80" s="98">
        <f>IFERROR(((E80/F80)-1)*100,IF(E80+F80&lt;&gt;0,100,0))</f>
        <v>17.038381742738594</v>
      </c>
    </row>
    <row r="81" spans="1:7" s="16" customFormat="1" ht="12" x14ac:dyDescent="0.2">
      <c r="A81" s="79" t="s">
        <v>54</v>
      </c>
      <c r="B81" s="67">
        <v>22671188.467999998</v>
      </c>
      <c r="C81" s="66">
        <v>16909172.353999998</v>
      </c>
      <c r="D81" s="98">
        <f>IFERROR(((B81/C81)-1)*100,IF(B81+C81&lt;&gt;0,100,0))</f>
        <v>34.076275250911081</v>
      </c>
      <c r="E81" s="66">
        <v>1065820783.105</v>
      </c>
      <c r="F81" s="66">
        <v>676332731.55999994</v>
      </c>
      <c r="G81" s="98">
        <f>IFERROR(((E81/F81)-1)*100,IF(E81+F81&lt;&gt;0,100,0))</f>
        <v>57.588230373920204</v>
      </c>
    </row>
    <row r="82" spans="1:7" s="16" customFormat="1" ht="12" x14ac:dyDescent="0.2">
      <c r="A82" s="79" t="s">
        <v>55</v>
      </c>
      <c r="B82" s="67">
        <v>5291616.0668696295</v>
      </c>
      <c r="C82" s="66">
        <v>9817282.28400952</v>
      </c>
      <c r="D82" s="98">
        <f>IFERROR(((B82/C82)-1)*100,IF(B82+C82&lt;&gt;0,100,0))</f>
        <v>-46.098972059826963</v>
      </c>
      <c r="E82" s="66">
        <v>372004418.69476599</v>
      </c>
      <c r="F82" s="66">
        <v>234139971.61312899</v>
      </c>
      <c r="G82" s="98">
        <f>IFERROR(((E82/F82)-1)*100,IF(E82+F82&lt;&gt;0,100,0))</f>
        <v>58.881209445703405</v>
      </c>
    </row>
    <row r="83" spans="1:7" s="32" customFormat="1" x14ac:dyDescent="0.2">
      <c r="A83" s="79" t="s">
        <v>94</v>
      </c>
      <c r="B83" s="98">
        <f>IFERROR(B81/B80/1000,)</f>
        <v>113.92557019095476</v>
      </c>
      <c r="C83" s="98">
        <f>IFERROR(C81/C80/1000,)</f>
        <v>82.483767580487793</v>
      </c>
      <c r="D83" s="98">
        <f>IFERROR(((B83/C83)-1)*100,IF(B83+C83&lt;&gt;0,100,0))</f>
        <v>38.118776012245071</v>
      </c>
      <c r="E83" s="98">
        <f>IFERROR(E81/E80/1000,)</f>
        <v>118.08340162918236</v>
      </c>
      <c r="F83" s="98">
        <f>IFERROR(F81/F80/1000,)</f>
        <v>87.698746312240658</v>
      </c>
      <c r="G83" s="98">
        <f>IFERROR(((E83/F83)-1)*100,IF(E83+F83&lt;&gt;0,100,0))</f>
        <v>34.646624489660162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11251</v>
      </c>
      <c r="C86" s="64">
        <f>C68+C74+C80</f>
        <v>10225</v>
      </c>
      <c r="D86" s="98">
        <f>IFERROR(((B86/C86)-1)*100,IF(B86+C86&lt;&gt;0,100,0))</f>
        <v>10.034229828850849</v>
      </c>
      <c r="E86" s="64">
        <f>E68+E74+E80</f>
        <v>434509</v>
      </c>
      <c r="F86" s="64">
        <f>F68+F74+F80</f>
        <v>437330</v>
      </c>
      <c r="G86" s="98">
        <f>IFERROR(((E86/F86)-1)*100,IF(E86+F86&lt;&gt;0,100,0))</f>
        <v>-0.64505064825188807</v>
      </c>
    </row>
    <row r="87" spans="1:7" s="62" customFormat="1" ht="12" x14ac:dyDescent="0.2">
      <c r="A87" s="79" t="s">
        <v>54</v>
      </c>
      <c r="B87" s="64">
        <f t="shared" ref="B87:C87" si="1">B69+B75+B81</f>
        <v>783333414.9740001</v>
      </c>
      <c r="C87" s="64">
        <f t="shared" si="1"/>
        <v>760721574.29199994</v>
      </c>
      <c r="D87" s="98">
        <f>IFERROR(((B87/C87)-1)*100,IF(B87+C87&lt;&gt;0,100,0))</f>
        <v>2.9724200609197782</v>
      </c>
      <c r="E87" s="64">
        <f t="shared" ref="E87:F87" si="2">E69+E75+E81</f>
        <v>33289933191.295002</v>
      </c>
      <c r="F87" s="64">
        <f t="shared" si="2"/>
        <v>31843560347.280003</v>
      </c>
      <c r="G87" s="98">
        <f>IFERROR(((E87/F87)-1)*100,IF(E87+F87&lt;&gt;0,100,0))</f>
        <v>4.5421203792576081</v>
      </c>
    </row>
    <row r="88" spans="1:7" s="62" customFormat="1" ht="12" x14ac:dyDescent="0.2">
      <c r="A88" s="79" t="s">
        <v>55</v>
      </c>
      <c r="B88" s="64">
        <f t="shared" ref="B88:C88" si="3">B70+B76+B82</f>
        <v>718712244.2189796</v>
      </c>
      <c r="C88" s="64">
        <f t="shared" si="3"/>
        <v>770374587.81905961</v>
      </c>
      <c r="D88" s="98">
        <f>IFERROR(((B88/C88)-1)*100,IF(B88+C88&lt;&gt;0,100,0))</f>
        <v>-6.7061328887206395</v>
      </c>
      <c r="E88" s="64">
        <f t="shared" ref="E88:F88" si="4">E70+E76+E82</f>
        <v>30708751826.470921</v>
      </c>
      <c r="F88" s="64">
        <f t="shared" si="4"/>
        <v>30574558186.323208</v>
      </c>
      <c r="G88" s="98">
        <f>IFERROR(((E88/F88)-1)*100,IF(E88+F88&lt;&gt;0,100,0))</f>
        <v>0.43890622827622572</v>
      </c>
    </row>
    <row r="89" spans="1:7" s="63" customFormat="1" x14ac:dyDescent="0.2">
      <c r="A89" s="79" t="s">
        <v>95</v>
      </c>
      <c r="B89" s="98">
        <f>IFERROR((B75/B87)*100,IF(B75+B87&lt;&gt;0,100,0))</f>
        <v>65.841968893299267</v>
      </c>
      <c r="C89" s="98">
        <f>IFERROR((C75/C87)*100,IF(C75+C87&lt;&gt;0,100,0))</f>
        <v>74.463475630910224</v>
      </c>
      <c r="D89" s="98">
        <f>IFERROR(((B89/C89)-1)*100,IF(B89+C89&lt;&gt;0,100,0))</f>
        <v>-11.578168578035219</v>
      </c>
      <c r="E89" s="98">
        <f>IFERROR((E75/E87)*100,IF(E75+E87&lt;&gt;0,100,0))</f>
        <v>69.655369600511847</v>
      </c>
      <c r="F89" s="98">
        <f>IFERROR((F75/F87)*100,IF(F75+F87&lt;&gt;0,100,0))</f>
        <v>69.657112796781448</v>
      </c>
      <c r="G89" s="98">
        <f>IFERROR(((E89/F89)-1)*100,IF(E89+F89&lt;&gt;0,100,0))</f>
        <v>-2.5025387926813636E-3</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82531279.626000002</v>
      </c>
      <c r="C97" s="135">
        <v>56240289.638999999</v>
      </c>
      <c r="D97" s="65">
        <f>B97-C97</f>
        <v>26290989.987000003</v>
      </c>
      <c r="E97" s="135">
        <v>3058173628.473</v>
      </c>
      <c r="F97" s="135">
        <v>2835143780.6729999</v>
      </c>
      <c r="G97" s="80">
        <f>E97-F97</f>
        <v>223029847.80000019</v>
      </c>
    </row>
    <row r="98" spans="1:7" s="62" customFormat="1" ht="13.5" x14ac:dyDescent="0.2">
      <c r="A98" s="114" t="s">
        <v>88</v>
      </c>
      <c r="B98" s="66">
        <v>84009509.972000003</v>
      </c>
      <c r="C98" s="135">
        <v>54102936.685999997</v>
      </c>
      <c r="D98" s="65">
        <f>B98-C98</f>
        <v>29906573.286000006</v>
      </c>
      <c r="E98" s="135">
        <v>3026428438.2690001</v>
      </c>
      <c r="F98" s="135">
        <v>2814983401.3239999</v>
      </c>
      <c r="G98" s="80">
        <f>E98-F98</f>
        <v>211445036.94500017</v>
      </c>
    </row>
    <row r="99" spans="1:7" s="62" customFormat="1" ht="12" x14ac:dyDescent="0.2">
      <c r="A99" s="115" t="s">
        <v>16</v>
      </c>
      <c r="B99" s="65">
        <f>B97-B98</f>
        <v>-1478230.3460000008</v>
      </c>
      <c r="C99" s="65">
        <f>C97-C98</f>
        <v>2137352.9530000016</v>
      </c>
      <c r="D99" s="82"/>
      <c r="E99" s="65">
        <f>E97-E98</f>
        <v>31745190.203999996</v>
      </c>
      <c r="F99" s="82">
        <f>F97-F98</f>
        <v>20160379.348999977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31911801.295000002</v>
      </c>
      <c r="C102" s="135">
        <v>20917236.112</v>
      </c>
      <c r="D102" s="65">
        <f>B102-C102</f>
        <v>10994565.183000002</v>
      </c>
      <c r="E102" s="135">
        <v>1034776031.604</v>
      </c>
      <c r="F102" s="135">
        <v>1002636438.11</v>
      </c>
      <c r="G102" s="80">
        <f>E102-F102</f>
        <v>32139593.493999958</v>
      </c>
    </row>
    <row r="103" spans="1:7" s="16" customFormat="1" ht="13.5" x14ac:dyDescent="0.2">
      <c r="A103" s="79" t="s">
        <v>88</v>
      </c>
      <c r="B103" s="66">
        <v>31200860.464000002</v>
      </c>
      <c r="C103" s="135">
        <v>26490339.067000002</v>
      </c>
      <c r="D103" s="65">
        <f>B103-C103</f>
        <v>4710521.3969999999</v>
      </c>
      <c r="E103" s="135">
        <v>1182840088.017</v>
      </c>
      <c r="F103" s="135">
        <v>1149270241.74</v>
      </c>
      <c r="G103" s="80">
        <f>E103-F103</f>
        <v>33569846.27699995</v>
      </c>
    </row>
    <row r="104" spans="1:7" s="28" customFormat="1" ht="12" x14ac:dyDescent="0.2">
      <c r="A104" s="81" t="s">
        <v>16</v>
      </c>
      <c r="B104" s="65">
        <f>B102-B103</f>
        <v>710940.83100000024</v>
      </c>
      <c r="C104" s="65">
        <f>C102-C103</f>
        <v>-5573102.9550000019</v>
      </c>
      <c r="D104" s="82"/>
      <c r="E104" s="65">
        <f>E102-E103</f>
        <v>-148064056.41299999</v>
      </c>
      <c r="F104" s="82">
        <f>F102-F103</f>
        <v>-146633803.63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846.03650609389194</v>
      </c>
      <c r="C111" s="137">
        <v>810.02595297368202</v>
      </c>
      <c r="D111" s="98">
        <f>IFERROR(((B111/C111)-1)*100,IF(B111+C111&lt;&gt;0,100,0))</f>
        <v>4.4456048584630814</v>
      </c>
      <c r="E111" s="84"/>
      <c r="F111" s="136">
        <v>854.13619182847401</v>
      </c>
      <c r="G111" s="136">
        <v>842.76119096148796</v>
      </c>
    </row>
    <row r="112" spans="1:7" s="16" customFormat="1" ht="12" x14ac:dyDescent="0.2">
      <c r="A112" s="79" t="s">
        <v>50</v>
      </c>
      <c r="B112" s="136">
        <v>834.02636079497699</v>
      </c>
      <c r="C112" s="137">
        <v>799.40709956108799</v>
      </c>
      <c r="D112" s="98">
        <f>IFERROR(((B112/C112)-1)*100,IF(B112+C112&lt;&gt;0,100,0))</f>
        <v>4.330617185273522</v>
      </c>
      <c r="E112" s="84"/>
      <c r="F112" s="136">
        <v>842.08198484835395</v>
      </c>
      <c r="G112" s="136">
        <v>830.80138324095105</v>
      </c>
    </row>
    <row r="113" spans="1:7" s="16" customFormat="1" ht="12" x14ac:dyDescent="0.2">
      <c r="A113" s="79" t="s">
        <v>51</v>
      </c>
      <c r="B113" s="136">
        <v>906.53655189499398</v>
      </c>
      <c r="C113" s="137">
        <v>857.728162201283</v>
      </c>
      <c r="D113" s="98">
        <f>IFERROR(((B113/C113)-1)*100,IF(B113+C113&lt;&gt;0,100,0))</f>
        <v>5.6904263896907059</v>
      </c>
      <c r="E113" s="84"/>
      <c r="F113" s="136">
        <v>914.23764160423298</v>
      </c>
      <c r="G113" s="136">
        <v>902.97404839606304</v>
      </c>
    </row>
    <row r="114" spans="1:7" s="28" customFormat="1" ht="12" x14ac:dyDescent="0.2">
      <c r="A114" s="81" t="s">
        <v>52</v>
      </c>
      <c r="B114" s="85"/>
      <c r="C114" s="84"/>
      <c r="D114" s="86"/>
      <c r="E114" s="84"/>
      <c r="F114" s="71"/>
      <c r="G114" s="71"/>
    </row>
    <row r="115" spans="1:7" s="16" customFormat="1" ht="12" x14ac:dyDescent="0.2">
      <c r="A115" s="79" t="s">
        <v>56</v>
      </c>
      <c r="B115" s="136">
        <v>642.35226300308102</v>
      </c>
      <c r="C115" s="137">
        <v>609.84793073819606</v>
      </c>
      <c r="D115" s="98">
        <f>IFERROR(((B115/C115)-1)*100,IF(B115+C115&lt;&gt;0,100,0))</f>
        <v>5.329907773162379</v>
      </c>
      <c r="E115" s="84"/>
      <c r="F115" s="136">
        <v>644.10694220526398</v>
      </c>
      <c r="G115" s="136">
        <v>641.59195089922196</v>
      </c>
    </row>
    <row r="116" spans="1:7" s="16" customFormat="1" ht="12" x14ac:dyDescent="0.2">
      <c r="A116" s="79" t="s">
        <v>57</v>
      </c>
      <c r="B116" s="136">
        <v>840.73104438666303</v>
      </c>
      <c r="C116" s="137">
        <v>796.07076819553095</v>
      </c>
      <c r="D116" s="98">
        <f>IFERROR(((B116/C116)-1)*100,IF(B116+C116&lt;&gt;0,100,0))</f>
        <v>5.6100886975619435</v>
      </c>
      <c r="E116" s="84"/>
      <c r="F116" s="136">
        <v>844.14589920640606</v>
      </c>
      <c r="G116" s="136">
        <v>839.46685765333405</v>
      </c>
    </row>
    <row r="117" spans="1:7" s="16" customFormat="1" ht="12" x14ac:dyDescent="0.2">
      <c r="A117" s="79" t="s">
        <v>59</v>
      </c>
      <c r="B117" s="136">
        <v>962.97538906102898</v>
      </c>
      <c r="C117" s="137">
        <v>910.15889369971103</v>
      </c>
      <c r="D117" s="98">
        <f>IFERROR(((B117/C117)-1)*100,IF(B117+C117&lt;&gt;0,100,0))</f>
        <v>5.802997226849449</v>
      </c>
      <c r="E117" s="84"/>
      <c r="F117" s="136">
        <v>972.68170611309495</v>
      </c>
      <c r="G117" s="136">
        <v>959.72335798859297</v>
      </c>
    </row>
    <row r="118" spans="1:7" s="16" customFormat="1" ht="12" x14ac:dyDescent="0.2">
      <c r="A118" s="79" t="s">
        <v>58</v>
      </c>
      <c r="B118" s="136">
        <v>901.62126237704194</v>
      </c>
      <c r="C118" s="137">
        <v>872.41303781344504</v>
      </c>
      <c r="D118" s="98">
        <f>IFERROR(((B118/C118)-1)*100,IF(B118+C118&lt;&gt;0,100,0))</f>
        <v>3.3479812081674387</v>
      </c>
      <c r="E118" s="84"/>
      <c r="F118" s="136">
        <v>912.49246596144303</v>
      </c>
      <c r="G118" s="136">
        <v>897.02217764777197</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2</v>
      </c>
      <c r="D126" s="98">
        <f>IFERROR(((B126/C126)-1)*100,IF(B126+C126&lt;&gt;0,100,0))</f>
        <v>-100</v>
      </c>
      <c r="E126" s="66">
        <v>8</v>
      </c>
      <c r="F126" s="66">
        <v>22</v>
      </c>
      <c r="G126" s="98">
        <f>IFERROR(((E126/F126)-1)*100,IF(E126+F126&lt;&gt;0,100,0))</f>
        <v>-63.636363636363633</v>
      </c>
    </row>
    <row r="127" spans="1:7" s="16" customFormat="1" ht="12" x14ac:dyDescent="0.2">
      <c r="A127" s="79" t="s">
        <v>72</v>
      </c>
      <c r="B127" s="67">
        <v>201</v>
      </c>
      <c r="C127" s="66">
        <v>134</v>
      </c>
      <c r="D127" s="98">
        <f>IFERROR(((B127/C127)-1)*100,IF(B127+C127&lt;&gt;0,100,0))</f>
        <v>50</v>
      </c>
      <c r="E127" s="66">
        <v>13305</v>
      </c>
      <c r="F127" s="66">
        <v>10808</v>
      </c>
      <c r="G127" s="98">
        <f>IFERROR(((E127/F127)-1)*100,IF(E127+F127&lt;&gt;0,100,0))</f>
        <v>23.103256846780162</v>
      </c>
    </row>
    <row r="128" spans="1:7" s="16" customFormat="1" ht="12" x14ac:dyDescent="0.2">
      <c r="A128" s="79" t="s">
        <v>74</v>
      </c>
      <c r="B128" s="67">
        <v>1</v>
      </c>
      <c r="C128" s="66">
        <v>1</v>
      </c>
      <c r="D128" s="98">
        <f>IFERROR(((B128/C128)-1)*100,IF(B128+C128&lt;&gt;0,100,0))</f>
        <v>0</v>
      </c>
      <c r="E128" s="66">
        <v>377</v>
      </c>
      <c r="F128" s="66">
        <v>395</v>
      </c>
      <c r="G128" s="98">
        <f>IFERROR(((E128/F128)-1)*100,IF(E128+F128&lt;&gt;0,100,0))</f>
        <v>-4.5569620253164578</v>
      </c>
    </row>
    <row r="129" spans="1:7" s="28" customFormat="1" ht="12" x14ac:dyDescent="0.2">
      <c r="A129" s="81" t="s">
        <v>34</v>
      </c>
      <c r="B129" s="82">
        <f>SUM(B126:B128)</f>
        <v>202</v>
      </c>
      <c r="C129" s="82">
        <f>SUM(C126:C128)</f>
        <v>137</v>
      </c>
      <c r="D129" s="98">
        <f>IFERROR(((B129/C129)-1)*100,IF(B129+C129&lt;&gt;0,100,0))</f>
        <v>47.445255474452551</v>
      </c>
      <c r="E129" s="82">
        <f>SUM(E126:E128)</f>
        <v>13690</v>
      </c>
      <c r="F129" s="82">
        <f>SUM(F126:F128)</f>
        <v>11225</v>
      </c>
      <c r="G129" s="98">
        <f>IFERROR(((E129/F129)-1)*100,IF(E129+F129&lt;&gt;0,100,0))</f>
        <v>21.959910913140313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24</v>
      </c>
      <c r="C132" s="66">
        <v>16</v>
      </c>
      <c r="D132" s="98">
        <f>IFERROR(((B132/C132)-1)*100,IF(B132+C132&lt;&gt;0,100,0))</f>
        <v>50</v>
      </c>
      <c r="E132" s="66">
        <v>1026</v>
      </c>
      <c r="F132" s="66">
        <v>1084</v>
      </c>
      <c r="G132" s="98">
        <f>IFERROR(((E132/F132)-1)*100,IF(E132+F132&lt;&gt;0,100,0))</f>
        <v>-5.3505535055350606</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24</v>
      </c>
      <c r="C134" s="82">
        <f>SUM(C132:C133)</f>
        <v>16</v>
      </c>
      <c r="D134" s="98">
        <f>IFERROR(((B134/C134)-1)*100,IF(B134+C134&lt;&gt;0,100,0))</f>
        <v>50</v>
      </c>
      <c r="E134" s="82">
        <f>SUM(E132:E133)</f>
        <v>1026</v>
      </c>
      <c r="F134" s="82">
        <f>SUM(F132:F133)</f>
        <v>1084</v>
      </c>
      <c r="G134" s="98">
        <f>IFERROR(((E134/F134)-1)*100,IF(E134+F134&lt;&gt;0,100,0))</f>
        <v>-5.3505535055350606</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50075</v>
      </c>
      <c r="D137" s="98">
        <f>IFERROR(((B137/C137)-1)*100,IF(B137+C137&lt;&gt;0,100,0))</f>
        <v>-100</v>
      </c>
      <c r="E137" s="66">
        <v>422</v>
      </c>
      <c r="F137" s="66">
        <v>261815</v>
      </c>
      <c r="G137" s="98">
        <f>IFERROR(((E137/F137)-1)*100,IF(E137+F137&lt;&gt;0,100,0))</f>
        <v>-99.838817485629164</v>
      </c>
    </row>
    <row r="138" spans="1:7" s="16" customFormat="1" ht="12" x14ac:dyDescent="0.2">
      <c r="A138" s="79" t="s">
        <v>72</v>
      </c>
      <c r="B138" s="67">
        <v>77852</v>
      </c>
      <c r="C138" s="66">
        <v>30493</v>
      </c>
      <c r="D138" s="98">
        <f>IFERROR(((B138/C138)-1)*100,IF(B138+C138&lt;&gt;0,100,0))</f>
        <v>155.31105499622865</v>
      </c>
      <c r="E138" s="66">
        <v>13251654</v>
      </c>
      <c r="F138" s="66">
        <v>11537021</v>
      </c>
      <c r="G138" s="98">
        <f>IFERROR(((E138/F138)-1)*100,IF(E138+F138&lt;&gt;0,100,0))</f>
        <v>14.862008138842775</v>
      </c>
    </row>
    <row r="139" spans="1:7" s="16" customFormat="1" ht="12" x14ac:dyDescent="0.2">
      <c r="A139" s="79" t="s">
        <v>74</v>
      </c>
      <c r="B139" s="67">
        <v>1</v>
      </c>
      <c r="C139" s="66">
        <v>2</v>
      </c>
      <c r="D139" s="98">
        <f>IFERROR(((B139/C139)-1)*100,IF(B139+C139&lt;&gt;0,100,0))</f>
        <v>-50</v>
      </c>
      <c r="E139" s="66">
        <v>16415</v>
      </c>
      <c r="F139" s="66">
        <v>17259</v>
      </c>
      <c r="G139" s="98">
        <f>IFERROR(((E139/F139)-1)*100,IF(E139+F139&lt;&gt;0,100,0))</f>
        <v>-4.8902022133379681</v>
      </c>
    </row>
    <row r="140" spans="1:7" s="16" customFormat="1" ht="12" x14ac:dyDescent="0.2">
      <c r="A140" s="81" t="s">
        <v>34</v>
      </c>
      <c r="B140" s="82">
        <f>SUM(B137:B139)</f>
        <v>77853</v>
      </c>
      <c r="C140" s="82">
        <f>SUM(C137:C139)</f>
        <v>80570</v>
      </c>
      <c r="D140" s="98">
        <f>IFERROR(((B140/C140)-1)*100,IF(B140+C140&lt;&gt;0,100,0))</f>
        <v>-3.3722229117537528</v>
      </c>
      <c r="E140" s="82">
        <f>SUM(E137:E139)</f>
        <v>13268491</v>
      </c>
      <c r="F140" s="82">
        <f>SUM(F137:F139)</f>
        <v>11816095</v>
      </c>
      <c r="G140" s="98">
        <f>IFERROR(((E140/F140)-1)*100,IF(E140+F140&lt;&gt;0,100,0))</f>
        <v>12.291675041542916</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31851</v>
      </c>
      <c r="C143" s="66">
        <v>12100</v>
      </c>
      <c r="D143" s="98">
        <f>IFERROR(((B143/C143)-1)*100,)</f>
        <v>163.2314049586777</v>
      </c>
      <c r="E143" s="66">
        <v>606231</v>
      </c>
      <c r="F143" s="66">
        <v>586174</v>
      </c>
      <c r="G143" s="98">
        <f>IFERROR(((E143/F143)-1)*100,)</f>
        <v>3.4216802519388523</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31851</v>
      </c>
      <c r="C145" s="82">
        <f>SUM(C143:C144)</f>
        <v>12100</v>
      </c>
      <c r="D145" s="98">
        <f>IFERROR(((B145/C145)-1)*100,)</f>
        <v>163.2314049586777</v>
      </c>
      <c r="E145" s="82">
        <f>SUM(E143:E144)</f>
        <v>606231</v>
      </c>
      <c r="F145" s="82">
        <f>SUM(F143:F144)</f>
        <v>586174</v>
      </c>
      <c r="G145" s="98">
        <f>IFERROR(((E145/F145)-1)*100,)</f>
        <v>3.4216802519388523</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1205705.3125</v>
      </c>
      <c r="D148" s="98">
        <f>IFERROR(((B148/C148)-1)*100,IF(B148+C148&lt;&gt;0,100,0))</f>
        <v>-100</v>
      </c>
      <c r="E148" s="66">
        <v>9842.2469999999994</v>
      </c>
      <c r="F148" s="66">
        <v>6287021.1775000002</v>
      </c>
      <c r="G148" s="98">
        <f>IFERROR(((E148/F148)-1)*100,IF(E148+F148&lt;&gt;0,100,0))</f>
        <v>-99.843451346478304</v>
      </c>
    </row>
    <row r="149" spans="1:7" s="32" customFormat="1" x14ac:dyDescent="0.2">
      <c r="A149" s="79" t="s">
        <v>72</v>
      </c>
      <c r="B149" s="67">
        <v>6608568.0688300002</v>
      </c>
      <c r="C149" s="66">
        <v>2869226.3291099998</v>
      </c>
      <c r="D149" s="98">
        <f>IFERROR(((B149/C149)-1)*100,IF(B149+C149&lt;&gt;0,100,0))</f>
        <v>130.32578510040022</v>
      </c>
      <c r="E149" s="66">
        <v>1169238070.56248</v>
      </c>
      <c r="F149" s="66">
        <v>1078378573.41276</v>
      </c>
      <c r="G149" s="98">
        <f>IFERROR(((E149/F149)-1)*100,IF(E149+F149&lt;&gt;0,100,0))</f>
        <v>8.4255658810222567</v>
      </c>
    </row>
    <row r="150" spans="1:7" s="32" customFormat="1" x14ac:dyDescent="0.2">
      <c r="A150" s="79" t="s">
        <v>74</v>
      </c>
      <c r="B150" s="67">
        <v>8531.81</v>
      </c>
      <c r="C150" s="66">
        <v>16150.34</v>
      </c>
      <c r="D150" s="98">
        <f>IFERROR(((B150/C150)-1)*100,IF(B150+C150&lt;&gt;0,100,0))</f>
        <v>-47.172567264837774</v>
      </c>
      <c r="E150" s="66">
        <v>107003052.66</v>
      </c>
      <c r="F150" s="66">
        <v>101461243.02</v>
      </c>
      <c r="G150" s="98">
        <f>IFERROR(((E150/F150)-1)*100,IF(E150+F150&lt;&gt;0,100,0))</f>
        <v>5.461996595988472</v>
      </c>
    </row>
    <row r="151" spans="1:7" s="16" customFormat="1" ht="12" x14ac:dyDescent="0.2">
      <c r="A151" s="81" t="s">
        <v>34</v>
      </c>
      <c r="B151" s="82">
        <f>SUM(B148:B150)</f>
        <v>6617099.8788299998</v>
      </c>
      <c r="C151" s="82">
        <f>SUM(C148:C150)</f>
        <v>4091081.9816099997</v>
      </c>
      <c r="D151" s="98">
        <f>IFERROR(((B151/C151)-1)*100,IF(B151+C151&lt;&gt;0,100,0))</f>
        <v>61.744494697852858</v>
      </c>
      <c r="E151" s="82">
        <f>SUM(E148:E150)</f>
        <v>1276250965.46948</v>
      </c>
      <c r="F151" s="82">
        <f>SUM(F148:F150)</f>
        <v>1186126837.61026</v>
      </c>
      <c r="G151" s="98">
        <f>IFERROR(((E151/F151)-1)*100,IF(E151+F151&lt;&gt;0,100,0))</f>
        <v>7.5981863828995744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38346.7595</v>
      </c>
      <c r="C154" s="66">
        <v>22052.5</v>
      </c>
      <c r="D154" s="98">
        <f>IFERROR(((B154/C154)-1)*100,IF(B154+C154&lt;&gt;0,100,0))</f>
        <v>73.888491100782218</v>
      </c>
      <c r="E154" s="66">
        <v>1078250.14117</v>
      </c>
      <c r="F154" s="66">
        <v>974532.95833000005</v>
      </c>
      <c r="G154" s="98">
        <f>IFERROR(((E154/F154)-1)*100,IF(E154+F154&lt;&gt;0,100,0))</f>
        <v>10.64275784143145</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38346.7595</v>
      </c>
      <c r="C156" s="82">
        <f>SUM(C154:C155)</f>
        <v>22052.5</v>
      </c>
      <c r="D156" s="98">
        <f>IFERROR(((B156/C156)-1)*100,IF(B156+C156&lt;&gt;0,100,0))</f>
        <v>73.888491100782218</v>
      </c>
      <c r="E156" s="82">
        <f>SUM(E154:E155)</f>
        <v>1078250.14117</v>
      </c>
      <c r="F156" s="82">
        <f>SUM(F154:F155)</f>
        <v>974532.95833000005</v>
      </c>
      <c r="G156" s="98">
        <f>IFERROR(((E156/F156)-1)*100,IF(E156+F156&lt;&gt;0,100,0))</f>
        <v>10.64275784143145</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1342477</v>
      </c>
      <c r="C160" s="66">
        <v>993824</v>
      </c>
      <c r="D160" s="98">
        <f>IFERROR(((B160/C160)-1)*100,IF(B160+C160&lt;&gt;0,100,0))</f>
        <v>35.081966223395696</v>
      </c>
      <c r="E160" s="78"/>
      <c r="F160" s="78"/>
      <c r="G160" s="65"/>
    </row>
    <row r="161" spans="1:7" s="16" customFormat="1" ht="12" x14ac:dyDescent="0.2">
      <c r="A161" s="79" t="s">
        <v>74</v>
      </c>
      <c r="B161" s="67">
        <v>1622</v>
      </c>
      <c r="C161" s="66">
        <v>1706</v>
      </c>
      <c r="D161" s="98">
        <f>IFERROR(((B161/C161)-1)*100,IF(B161+C161&lt;&gt;0,100,0))</f>
        <v>-4.9237983587338778</v>
      </c>
      <c r="E161" s="78"/>
      <c r="F161" s="78"/>
      <c r="G161" s="65"/>
    </row>
    <row r="162" spans="1:7" s="28" customFormat="1" ht="12" x14ac:dyDescent="0.2">
      <c r="A162" s="81" t="s">
        <v>34</v>
      </c>
      <c r="B162" s="82">
        <f>SUM(B159:B161)</f>
        <v>1344514</v>
      </c>
      <c r="C162" s="82">
        <f>SUM(C159:C161)</f>
        <v>995745</v>
      </c>
      <c r="D162" s="98">
        <f>IFERROR(((B162/C162)-1)*100,IF(B162+C162&lt;&gt;0,100,0))</f>
        <v>35.025935354935257</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132590</v>
      </c>
      <c r="C165" s="66">
        <v>126384</v>
      </c>
      <c r="D165" s="98">
        <f>IFERROR(((B165/C165)-1)*100,IF(B165+C165&lt;&gt;0,100,0))</f>
        <v>4.910431700215212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132590</v>
      </c>
      <c r="C167" s="82">
        <f>SUM(C165:C166)</f>
        <v>126384</v>
      </c>
      <c r="D167" s="98">
        <f>IFERROR(((B167/C167)-1)*100,IF(B167+C167&lt;&gt;0,100,0))</f>
        <v>4.910431700215212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22366</v>
      </c>
      <c r="C175" s="113">
        <v>16939</v>
      </c>
      <c r="D175" s="111">
        <f>IFERROR(((B175/C175)-1)*100,IF(B175+C175&lt;&gt;0,100,0))</f>
        <v>32.038491056142625</v>
      </c>
      <c r="E175" s="113">
        <v>476679</v>
      </c>
      <c r="F175" s="113">
        <v>411438</v>
      </c>
      <c r="G175" s="111">
        <f>IFERROR(((E175/F175)-1)*100,IF(E175+F175&lt;&gt;0,100,0))</f>
        <v>15.856824114447377</v>
      </c>
    </row>
    <row r="176" spans="1:7" x14ac:dyDescent="0.2">
      <c r="A176" s="101" t="s">
        <v>32</v>
      </c>
      <c r="B176" s="112">
        <v>95946</v>
      </c>
      <c r="C176" s="113">
        <v>106469</v>
      </c>
      <c r="D176" s="111">
        <f t="shared" ref="D176:D178" si="5">IFERROR(((B176/C176)-1)*100,IF(B176+C176&lt;&gt;0,100,0))</f>
        <v>-9.8836280983196971</v>
      </c>
      <c r="E176" s="113">
        <v>2932855</v>
      </c>
      <c r="F176" s="113">
        <v>2921416</v>
      </c>
      <c r="G176" s="111">
        <f>IFERROR(((E176/F176)-1)*100,IF(E176+F176&lt;&gt;0,100,0))</f>
        <v>0.39155669716328667</v>
      </c>
    </row>
    <row r="177" spans="1:7" x14ac:dyDescent="0.2">
      <c r="A177" s="101" t="s">
        <v>92</v>
      </c>
      <c r="B177" s="112">
        <v>46361554</v>
      </c>
      <c r="C177" s="113">
        <v>37166592</v>
      </c>
      <c r="D177" s="111">
        <f t="shared" si="5"/>
        <v>24.73985777334655</v>
      </c>
      <c r="E177" s="113">
        <v>1268178769</v>
      </c>
      <c r="F177" s="113">
        <v>965205543</v>
      </c>
      <c r="G177" s="111">
        <f>IFERROR(((E177/F177)-1)*100,IF(E177+F177&lt;&gt;0,100,0))</f>
        <v>31.389503323645961</v>
      </c>
    </row>
    <row r="178" spans="1:7" x14ac:dyDescent="0.2">
      <c r="A178" s="101" t="s">
        <v>93</v>
      </c>
      <c r="B178" s="112">
        <v>125190</v>
      </c>
      <c r="C178" s="113">
        <v>140835</v>
      </c>
      <c r="D178" s="111">
        <f t="shared" si="5"/>
        <v>-11.108744275215676</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423</v>
      </c>
      <c r="C181" s="113">
        <v>429</v>
      </c>
      <c r="D181" s="111">
        <f t="shared" ref="D181:D184" si="6">IFERROR(((B181/C181)-1)*100,IF(B181+C181&lt;&gt;0,100,0))</f>
        <v>-1.3986013986013957</v>
      </c>
      <c r="E181" s="113">
        <v>18211</v>
      </c>
      <c r="F181" s="113">
        <v>19021</v>
      </c>
      <c r="G181" s="111">
        <f t="shared" ref="G181" si="7">IFERROR(((E181/F181)-1)*100,IF(E181+F181&lt;&gt;0,100,0))</f>
        <v>-4.2584511855317757</v>
      </c>
    </row>
    <row r="182" spans="1:7" x14ac:dyDescent="0.2">
      <c r="A182" s="101" t="s">
        <v>32</v>
      </c>
      <c r="B182" s="112">
        <v>7092</v>
      </c>
      <c r="C182" s="113">
        <v>2452</v>
      </c>
      <c r="D182" s="111">
        <f t="shared" si="6"/>
        <v>189.23327895595432</v>
      </c>
      <c r="E182" s="113">
        <v>251775</v>
      </c>
      <c r="F182" s="113">
        <v>230697</v>
      </c>
      <c r="G182" s="111">
        <f t="shared" ref="G182" si="8">IFERROR(((E182/F182)-1)*100,IF(E182+F182&lt;&gt;0,100,0))</f>
        <v>9.1366597745094147</v>
      </c>
    </row>
    <row r="183" spans="1:7" x14ac:dyDescent="0.2">
      <c r="A183" s="101" t="s">
        <v>92</v>
      </c>
      <c r="B183" s="112">
        <v>107060</v>
      </c>
      <c r="C183" s="113">
        <v>26249</v>
      </c>
      <c r="D183" s="111">
        <f t="shared" si="6"/>
        <v>307.86315669168351</v>
      </c>
      <c r="E183" s="113">
        <v>4877303</v>
      </c>
      <c r="F183" s="113">
        <v>4114358</v>
      </c>
      <c r="G183" s="111">
        <f t="shared" ref="G183" si="9">IFERROR(((E183/F183)-1)*100,IF(E183+F183&lt;&gt;0,100,0))</f>
        <v>18.543476284756942</v>
      </c>
    </row>
    <row r="184" spans="1:7" x14ac:dyDescent="0.2">
      <c r="A184" s="101" t="s">
        <v>93</v>
      </c>
      <c r="B184" s="112">
        <v>63991</v>
      </c>
      <c r="C184" s="113">
        <v>53004</v>
      </c>
      <c r="D184" s="111">
        <f t="shared" si="6"/>
        <v>20.728624254773219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2022-11-21T06:59:23Z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