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450A8BB-F577-4BD7-9D33-549A0A567A75}" xr6:coauthVersionLast="47" xr6:coauthVersionMax="47" xr10:uidLastSave="{00000000-0000-0000-0000-000000000000}"/>
  <bookViews>
    <workbookView xWindow="1425" yWindow="142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<sst xmlns="http://schemas.openxmlformats.org/spreadsheetml/2006/main" count="270" uniqueCount="102">
  <si>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</si>
  <si>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</si>
  <si>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</si>
  <si>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</si>
  <si>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</si>
  <si>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</si>
  <si>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</si>
  <si>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</si>
  <si>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</si>
  <si>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</si>
  <si>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</si>
  <si>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</si>
  <si>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</si>
  <si>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</si>
  <si>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</si>
  <si>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</si>
  <si>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</si>
  <si>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</si>
  <si>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</si>
  <si>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</si>
  <si>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</si>
  <si>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</si>
  <si>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</si>
  <si>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</si>
  <si>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</si>
  <si>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</si>
  <si>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</si>
  <si>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</si>
  <si>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</si>
  <si>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</si>
  <si>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</si>
  <si>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</si>
  <si>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</si>
  <si>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</si>
  <si>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</si>
  <si>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</si>
  <si>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</si>
  <si>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</si>
  <si>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</si>
  <si>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</si>
  <si>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</si>
  <si>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</si>
  <si>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</si>
  <si>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</si>
  <si>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</si>
  <si>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</si>
  <si>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</si>
  <si>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</si>
  <si>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</si>
  <si>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</si>
  <si>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</si>
  <si>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</si>
  <si>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</si>
  <si>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</si>
  <si>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</si>
  <si>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</si>
  <si>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</si>
  <si>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</si>
  <si>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</si>
  <si>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</si>
  <si>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</si>
  <si>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</si>
  <si>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</si>
  <si>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</si>
  <si>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</si>
  <si>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</si>
  <si>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</si>
  <si>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</si>
  <si>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</si>
  <si>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</si>
  <si>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</si>
  <si>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</si>
  <si>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</si>
  <si>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</si>
  <si>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</si>
  <si>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</si>
  <si>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</si>
  <si>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</si>
  <si>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</si>
  <si>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</si>
  <si>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</si>
  <si>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</si>
  <si>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</si>
  <si>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</si>
  <si>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</si>
  <si>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</si>
  <si>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</si>
  <si>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</si>
  <si>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</si>
  <si>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</si>
  <si>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</si>
  <si>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</si>
  <si>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</si>
  <si>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</si>
  <si>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</si>
  <si>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</si>
  <si>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</si>
  <si>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</si>
  <si>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</si>
  <si>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25 November 2022</t>
  </si>
  <si>
    <t>25.11.2022</t>
  </si>
  <si>
    <t>26.11.2021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</si>
</sst>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1382666</v>
      </c>
      <c r="C11" s="67">
        <v>1692633</v>
      </c>
      <c r="D11" s="98">
        <f>IFERROR(((B11/C11)-1)*100,IF(B11+C11&lt;&gt;0,100,0))</f>
        <v>-18.312711615571718</v>
      </c>
      <c r="E11" s="67">
        <v>74512450</v>
      </c>
      <c r="F11" s="67">
        <v>75207069</v>
      </c>
      <c r="G11" s="98">
        <f>IFERROR(((E11/F11)-1)*100,IF(E11+F11&lt;&gt;0,100,0))</f>
        <v>-0.92360865705323203</v>
      </c>
    </row>
    <row r="12" spans="1:7" s="16" customFormat="1" ht="12" x14ac:dyDescent="0.2">
      <c r="A12" s="64" t="s">
        <v>9</v>
      </c>
      <c r="B12" s="67">
        <v>1348791.4210000001</v>
      </c>
      <c r="C12" s="67">
        <v>1910749.629</v>
      </c>
      <c r="D12" s="98">
        <f>IFERROR(((B12/C12)-1)*100,IF(B12+C12&lt;&gt;0,100,0))</f>
        <v>-29.410352851624179</v>
      </c>
      <c r="E12" s="67">
        <v>74930064.103</v>
      </c>
      <c r="F12" s="67">
        <v>114220476.979</v>
      </c>
      <c r="G12" s="98">
        <f>IFERROR(((E12/F12)-1)*100,IF(E12+F12&lt;&gt;0,100,0))</f>
        <v>-34.39874698056439</v>
      </c>
    </row>
    <row r="13" spans="1:7" s="16" customFormat="1" ht="12" x14ac:dyDescent="0.2">
      <c r="A13" s="64" t="s">
        <v>10</v>
      </c>
      <c r="B13" s="67">
        <v>80629524.586874202</v>
      </c>
      <c r="C13" s="67">
        <v>103454770.406802</v>
      </c>
      <c r="D13" s="98">
        <f>IFERROR(((B13/C13)-1)*100,IF(B13+C13&lt;&gt;0,100,0))</f>
        <v>-22.063019163036167</v>
      </c>
      <c r="E13" s="67">
        <v>5420332433.7017097</v>
      </c>
      <c r="F13" s="67">
        <v>5385987333.6495104</v>
      </c>
      <c r="G13" s="98">
        <f>IFERROR(((E13/F13)-1)*100,IF(E13+F13&lt;&gt;0,100,0))</f>
        <v>0.63767509881846873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394</v>
      </c>
      <c r="C16" s="67">
        <v>348</v>
      </c>
      <c r="D16" s="98">
        <f>IFERROR(((B16/C16)-1)*100,IF(B16+C16&lt;&gt;0,100,0))</f>
        <v>13.218390804597702</v>
      </c>
      <c r="E16" s="67">
        <v>18639</v>
      </c>
      <c r="F16" s="67">
        <v>16601</v>
      </c>
      <c r="G16" s="98">
        <f>IFERROR(((E16/F16)-1)*100,IF(E16+F16&lt;&gt;0,100,0))</f>
        <v>12.276368893440148</v>
      </c>
    </row>
    <row r="17" spans="1:7" s="16" customFormat="1" ht="12" x14ac:dyDescent="0.2">
      <c r="A17" s="64" t="s">
        <v>9</v>
      </c>
      <c r="B17" s="67">
        <v>116098.524</v>
      </c>
      <c r="C17" s="67">
        <v>153035.67000000001</v>
      </c>
      <c r="D17" s="98">
        <f>IFERROR(((B17/C17)-1)*100,IF(B17+C17&lt;&gt;0,100,0))</f>
        <v>-24.136298419838987</v>
      </c>
      <c r="E17" s="67">
        <v>7616934.7860000003</v>
      </c>
      <c r="F17" s="67">
        <v>10818692.456</v>
      </c>
      <c r="G17" s="98">
        <f>IFERROR(((E17/F17)-1)*100,IF(E17+F17&lt;&gt;0,100,0))</f>
        <v>-29.594682379794602</v>
      </c>
    </row>
    <row r="18" spans="1:7" s="16" customFormat="1" ht="12" x14ac:dyDescent="0.2">
      <c r="A18" s="64" t="s">
        <v>10</v>
      </c>
      <c r="B18" s="67">
        <v>5662036.8855492696</v>
      </c>
      <c r="C18" s="67">
        <v>7789778.7424821397</v>
      </c>
      <c r="D18" s="98">
        <f>IFERROR(((B18/C18)-1)*100,IF(B18+C18&lt;&gt;0,100,0))</f>
        <v>-27.314535204049772</v>
      </c>
      <c r="E18" s="67">
        <v>526986368.823915</v>
      </c>
      <c r="F18" s="67">
        <v>488968277.33060402</v>
      </c>
      <c r="G18" s="98">
        <f>IFERROR(((E18/F18)-1)*100,IF(E18+F18&lt;&gt;0,100,0))</f>
        <v>7.7751652317530562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9631442.2944900002</v>
      </c>
      <c r="C24" s="66">
        <v>9532296.0312099997</v>
      </c>
      <c r="D24" s="65">
        <f>B24-C24</f>
        <v>99146.263280000538</v>
      </c>
      <c r="E24" s="67">
        <v>841798202.22477996</v>
      </c>
      <c r="F24" s="67">
        <v>913879099.44998002</v>
      </c>
      <c r="G24" s="65">
        <f>E24-F24</f>
        <v>-72080897.225200057</v>
      </c>
    </row>
    <row r="25" spans="1:7" s="16" customFormat="1" ht="12" x14ac:dyDescent="0.2">
      <c r="A25" s="68" t="s">
        <v>15</v>
      </c>
      <c r="B25" s="66">
        <v>11055098.91426</v>
      </c>
      <c r="C25" s="66">
        <v>16325797.003529999</v>
      </c>
      <c r="D25" s="65">
        <f>B25-C25</f>
        <v>-5270698.0892699994</v>
      </c>
      <c r="E25" s="67">
        <v>909187712.54607999</v>
      </c>
      <c r="F25" s="67">
        <v>1036798103.71312</v>
      </c>
      <c r="G25" s="65">
        <f>E25-F25</f>
        <v>-127610391.16703999</v>
      </c>
    </row>
    <row r="26" spans="1:7" s="28" customFormat="1" ht="12" x14ac:dyDescent="0.2">
      <c r="A26" s="69" t="s">
        <v>16</v>
      </c>
      <c r="B26" s="70">
        <f>B24-B25</f>
        <v>-1423656.6197699998</v>
      </c>
      <c r="C26" s="70">
        <f>C24-C25</f>
        <v>-6793500.9723199997</v>
      </c>
      <c r="D26" s="70"/>
      <c r="E26" s="70">
        <f>E24-E25</f>
        <v>-67389510.32130003</v>
      </c>
      <c r="F26" s="70">
        <f>F24-F25</f>
        <v>-122919004.26313996</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72"/>
      <c r="C33" s="132">
        <v>68614.982750750001</v>
      </c>
      <c r="D33" s="98">
        <f t="shared" ref="D33:D42" si="0">IFERROR(((B33/C33)-1)*100,IF(B33+C33&lt;&gt;0,100,0))</f>
        <v>-100</v>
      </c>
      <c r="E33" s="64"/>
      <c r="F33" s="132">
        <v>73446.34</v>
      </c>
      <c r="G33" s="132">
        <v>71359.509999999995</v>
      </c>
    </row>
    <row r="34" spans="1:7" s="16" customFormat="1" ht="12" x14ac:dyDescent="0.2">
      <c r="A34" s="64" t="s">
        <v>23</v>
      </c>
      <c r="B34" s="72"/>
      <c r="C34" s="132">
        <v>73978.374710010001</v>
      </c>
      <c r="D34" s="98">
        <f t="shared" si="0"/>
        <v>-100</v>
      </c>
      <c r="E34" s="64"/>
      <c r="F34" s="132">
        <v>79591.16</v>
      </c>
      <c r="G34" s="132">
        <v>77960.94</v>
      </c>
    </row>
    <row r="35" spans="1:7" s="16" customFormat="1" ht="12" x14ac:dyDescent="0.2">
      <c r="A35" s="64" t="s">
        <v>24</v>
      </c>
      <c r="B35" s="72"/>
      <c r="C35" s="132">
        <v>61498.804410600002</v>
      </c>
      <c r="D35" s="98">
        <f t="shared" si="0"/>
        <v>-100</v>
      </c>
      <c r="E35" s="64"/>
      <c r="F35" s="132">
        <v>71161.600000000006</v>
      </c>
      <c r="G35" s="132">
        <v>70062.91</v>
      </c>
    </row>
    <row r="36" spans="1:7" s="16" customFormat="1" ht="12" x14ac:dyDescent="0.2">
      <c r="A36" s="64" t="s">
        <v>25</v>
      </c>
      <c r="B36" s="72"/>
      <c r="C36" s="132">
        <v>62410.832284589997</v>
      </c>
      <c r="D36" s="98">
        <f t="shared" si="0"/>
        <v>-100</v>
      </c>
      <c r="E36" s="64"/>
      <c r="F36" s="132">
        <v>67077.399999999994</v>
      </c>
      <c r="G36" s="132">
        <v>64964.31</v>
      </c>
    </row>
    <row r="37" spans="1:7" s="16" customFormat="1" ht="12" x14ac:dyDescent="0.2">
      <c r="A37" s="64" t="s">
        <v>79</v>
      </c>
      <c r="B37" s="72"/>
      <c r="C37" s="132">
        <v>64073.587763000003</v>
      </c>
      <c r="D37" s="98">
        <f t="shared" si="0"/>
        <v>-100</v>
      </c>
      <c r="E37" s="64"/>
      <c r="F37" s="132">
        <v>72172.62</v>
      </c>
      <c r="G37" s="132">
        <v>68255.31</v>
      </c>
    </row>
    <row r="38" spans="1:7" s="16" customFormat="1" ht="12" x14ac:dyDescent="0.2">
      <c r="A38" s="64" t="s">
        <v>26</v>
      </c>
      <c r="B38" s="72"/>
      <c r="C38" s="132">
        <v>92908.81840607</v>
      </c>
      <c r="D38" s="98">
        <f t="shared" si="0"/>
        <v>-100</v>
      </c>
      <c r="E38" s="64"/>
      <c r="F38" s="132">
        <v>88013.94</v>
      </c>
      <c r="G38" s="132">
        <v>85608.46</v>
      </c>
    </row>
    <row r="39" spans="1:7" s="16" customFormat="1" ht="12" x14ac:dyDescent="0.2">
      <c r="A39" s="64" t="s">
        <v>27</v>
      </c>
      <c r="B39" s="72"/>
      <c r="C39" s="132">
        <v>12994.682059000001</v>
      </c>
      <c r="D39" s="98">
        <f t="shared" si="0"/>
        <v>-100</v>
      </c>
      <c r="E39" s="64"/>
      <c r="F39" s="132">
        <v>16488.689999999999</v>
      </c>
      <c r="G39" s="132">
        <v>15923.21</v>
      </c>
    </row>
    <row r="40" spans="1:7" s="16" customFormat="1" ht="12" x14ac:dyDescent="0.2">
      <c r="A40" s="64" t="s">
        <v>28</v>
      </c>
      <c r="B40" s="72"/>
      <c r="C40" s="132">
        <v>87830.305684370003</v>
      </c>
      <c r="D40" s="98">
        <f t="shared" si="0"/>
        <v>-100</v>
      </c>
      <c r="E40" s="64"/>
      <c r="F40" s="132">
        <v>90015.95</v>
      </c>
      <c r="G40" s="132">
        <v>87714.04</v>
      </c>
    </row>
    <row r="41" spans="1:7" s="16" customFormat="1" ht="12" x14ac:dyDescent="0.2">
      <c r="A41" s="64" t="s">
        <v>29</v>
      </c>
      <c r="B41" s="72"/>
      <c r="C41" s="72"/>
      <c r="D41" s="98">
        <f t="shared" si="0"/>
        <v>0</v>
      </c>
      <c r="E41" s="64"/>
      <c r="F41" s="72"/>
      <c r="G41" s="72"/>
    </row>
    <row r="42" spans="1:7" s="16" customFormat="1" ht="12" x14ac:dyDescent="0.2">
      <c r="A42" s="64" t="s">
        <v>78</v>
      </c>
      <c r="B42" s="72"/>
      <c r="C42" s="132">
        <v>1249.37894388</v>
      </c>
      <c r="D42" s="98">
        <f t="shared" si="0"/>
        <v>-100</v>
      </c>
      <c r="E42" s="64"/>
      <c r="F42" s="132">
        <v>1134.1500000000001</v>
      </c>
      <c r="G42" s="132">
        <v>1082.97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20977.962868746999</v>
      </c>
      <c r="D48" s="72"/>
      <c r="E48" s="133">
        <v>19529.171745297699</v>
      </c>
      <c r="F48" s="72"/>
      <c r="G48" s="98">
        <f>IFERROR(((C48/E48)-1)*100,IF(C48+E48&lt;&gt;0,100,0))</f>
        <v>7.4185999403592051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1686</v>
      </c>
      <c r="D54" s="75"/>
      <c r="E54" s="134">
        <v>421020</v>
      </c>
      <c r="F54" s="134">
        <v>44628921.450000003</v>
      </c>
      <c r="G54" s="134">
        <v>9164718.0240000002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6544</v>
      </c>
      <c r="C68" s="66">
        <v>6789</v>
      </c>
      <c r="D68" s="98">
        <f>IFERROR(((B68/C68)-1)*100,IF(B68+C68&lt;&gt;0,100,0))</f>
        <v>-3.6087789070555321</v>
      </c>
      <c r="E68" s="66">
        <v>306805</v>
      </c>
      <c r="F68" s="66">
        <v>302664</v>
      </c>
      <c r="G68" s="98">
        <f>IFERROR(((E68/F68)-1)*100,IF(E68+F68&lt;&gt;0,100,0))</f>
        <v>1.3681838606507624</v>
      </c>
    </row>
    <row r="69" spans="1:7" s="16" customFormat="1" ht="12" x14ac:dyDescent="0.2">
      <c r="A69" s="79" t="s">
        <v>54</v>
      </c>
      <c r="B69" s="67">
        <v>241175817.72299999</v>
      </c>
      <c r="C69" s="66">
        <v>197679353.82300001</v>
      </c>
      <c r="D69" s="98">
        <f>IFERROR(((B69/C69)-1)*100,IF(B69+C69&lt;&gt;0,100,0))</f>
        <v>22.003544153096666</v>
      </c>
      <c r="E69" s="66">
        <v>9278030384.3169994</v>
      </c>
      <c r="F69" s="66">
        <v>9183602219.927</v>
      </c>
      <c r="G69" s="98">
        <f>IFERROR(((E69/F69)-1)*100,IF(E69+F69&lt;&gt;0,100,0))</f>
        <v>1.0282257672822981</v>
      </c>
    </row>
    <row r="70" spans="1:7" s="62" customFormat="1" ht="12" x14ac:dyDescent="0.2">
      <c r="A70" s="79" t="s">
        <v>55</v>
      </c>
      <c r="B70" s="67">
        <v>230894866.92910999</v>
      </c>
      <c r="C70" s="66">
        <v>195201819.88036001</v>
      </c>
      <c r="D70" s="98">
        <f>IFERROR(((B70/C70)-1)*100,IF(B70+C70&lt;&gt;0,100,0))</f>
        <v>18.285201987679422</v>
      </c>
      <c r="E70" s="66">
        <v>8846839727.9804993</v>
      </c>
      <c r="F70" s="66">
        <v>9043286295.7536106</v>
      </c>
      <c r="G70" s="98">
        <f>IFERROR(((E70/F70)-1)*100,IF(E70+F70&lt;&gt;0,100,0))</f>
        <v>-2.1722918123841306</v>
      </c>
    </row>
    <row r="71" spans="1:7" s="16" customFormat="1" ht="12" x14ac:dyDescent="0.2">
      <c r="A71" s="79" t="s">
        <v>94</v>
      </c>
      <c r="B71" s="98">
        <f>IFERROR(B69/B68/1000,)</f>
        <v>36.854495373319068</v>
      </c>
      <c r="C71" s="98">
        <f>IFERROR(C69/C68/1000,)</f>
        <v>29.117595201502436</v>
      </c>
      <c r="D71" s="98">
        <f>IFERROR(((B71/C71)-1)*100,IF(B71+C71&lt;&gt;0,100,0))</f>
        <v>26.571219629488564</v>
      </c>
      <c r="E71" s="98">
        <f>IFERROR(E69/E68/1000,)</f>
        <v>30.240805672387996</v>
      </c>
      <c r="F71" s="98">
        <f>IFERROR(F69/F68/1000,)</f>
        <v>30.342565418837392</v>
      </c>
      <c r="G71" s="98">
        <f>IFERROR(((E71/F71)-1)*100,IF(E71+F71&lt;&gt;0,100,0))</f>
        <v>-0.33536962034931284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2731</v>
      </c>
      <c r="C74" s="66">
        <v>3179</v>
      </c>
      <c r="D74" s="98">
        <f>IFERROR(((B74/C74)-1)*100,IF(B74+C74&lt;&gt;0,100,0))</f>
        <v>-14.092481912551113</v>
      </c>
      <c r="E74" s="66">
        <v>128020</v>
      </c>
      <c r="F74" s="66">
        <v>136922</v>
      </c>
      <c r="G74" s="98">
        <f>IFERROR(((E74/F74)-1)*100,IF(E74+F74&lt;&gt;0,100,0))</f>
        <v>-6.5015118096434454</v>
      </c>
    </row>
    <row r="75" spans="1:7" s="16" customFormat="1" ht="12" x14ac:dyDescent="0.2">
      <c r="A75" s="79" t="s">
        <v>54</v>
      </c>
      <c r="B75" s="67">
        <v>571362005.89999998</v>
      </c>
      <c r="C75" s="66">
        <v>573545394.36399996</v>
      </c>
      <c r="D75" s="98">
        <f>IFERROR(((B75/C75)-1)*100,IF(B75+C75&lt;&gt;0,100,0))</f>
        <v>-0.38068276468702367</v>
      </c>
      <c r="E75" s="66">
        <v>23758242710.060001</v>
      </c>
      <c r="F75" s="66">
        <v>22754850143.98</v>
      </c>
      <c r="G75" s="98">
        <f>IFERROR(((E75/F75)-1)*100,IF(E75+F75&lt;&gt;0,100,0))</f>
        <v>4.4095766824703064</v>
      </c>
    </row>
    <row r="76" spans="1:7" s="16" customFormat="1" ht="12" x14ac:dyDescent="0.2">
      <c r="A76" s="79" t="s">
        <v>55</v>
      </c>
      <c r="B76" s="67">
        <v>534805901.86610001</v>
      </c>
      <c r="C76" s="66">
        <v>568522850.00094998</v>
      </c>
      <c r="D76" s="98">
        <f>IFERROR(((B76/C76)-1)*100,IF(B76+C76&lt;&gt;0,100,0))</f>
        <v>-5.9306232167789963</v>
      </c>
      <c r="E76" s="66">
        <v>22255514191.848202</v>
      </c>
      <c r="F76" s="66">
        <v>22060856588.8377</v>
      </c>
      <c r="G76" s="98">
        <f>IFERROR(((E76/F76)-1)*100,IF(E76+F76&lt;&gt;0,100,0))</f>
        <v>0.88236647668973323</v>
      </c>
    </row>
    <row r="77" spans="1:7" s="16" customFormat="1" ht="12" x14ac:dyDescent="0.2">
      <c r="A77" s="79" t="s">
        <v>94</v>
      </c>
      <c r="B77" s="98">
        <f>IFERROR(B75/B74/1000,)</f>
        <v>209.21347707799339</v>
      </c>
      <c r="C77" s="98">
        <f>IFERROR(C75/C74/1000,)</f>
        <v>180.41692178798363</v>
      </c>
      <c r="D77" s="98">
        <f>IFERROR(((B77/C77)-1)*100,IF(B77+C77&lt;&gt;0,100,0))</f>
        <v>15.961116620673721</v>
      </c>
      <c r="E77" s="98">
        <f>IFERROR(E75/E74/1000,)</f>
        <v>185.5822739420403</v>
      </c>
      <c r="F77" s="98">
        <f>IFERROR(F75/F74/1000,)</f>
        <v>166.18841489300479</v>
      </c>
      <c r="G77" s="98">
        <f>IFERROR(((E77/F77)-1)*100,IF(E77+F77&lt;&gt;0,100,0))</f>
        <v>11.66980205059518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211</v>
      </c>
      <c r="C80" s="66">
        <v>116</v>
      </c>
      <c r="D80" s="98">
        <f>IFERROR(((B80/C80)-1)*100,IF(B80+C80&lt;&gt;0,100,0))</f>
        <v>81.896551724137922</v>
      </c>
      <c r="E80" s="66">
        <v>9259</v>
      </c>
      <c r="F80" s="66">
        <v>7828</v>
      </c>
      <c r="G80" s="98">
        <f>IFERROR(((E80/F80)-1)*100,IF(E80+F80&lt;&gt;0,100,0))</f>
        <v>18.280531425651514</v>
      </c>
    </row>
    <row r="81" spans="1:7" s="16" customFormat="1" ht="12" x14ac:dyDescent="0.2">
      <c r="A81" s="79" t="s">
        <v>54</v>
      </c>
      <c r="B81" s="67">
        <v>22672593.421</v>
      </c>
      <c r="C81" s="66">
        <v>7240548.3739999998</v>
      </c>
      <c r="D81" s="98">
        <f>IFERROR(((B81/C81)-1)*100,IF(B81+C81&lt;&gt;0,100,0))</f>
        <v>213.13365024139262</v>
      </c>
      <c r="E81" s="66">
        <v>1088554943.4590001</v>
      </c>
      <c r="F81" s="66">
        <v>683573279.93400002</v>
      </c>
      <c r="G81" s="98">
        <f>IFERROR(((E81/F81)-1)*100,IF(E81+F81&lt;&gt;0,100,0))</f>
        <v>59.244805994187132</v>
      </c>
    </row>
    <row r="82" spans="1:7" s="16" customFormat="1" ht="12" x14ac:dyDescent="0.2">
      <c r="A82" s="79" t="s">
        <v>55</v>
      </c>
      <c r="B82" s="67">
        <v>7885098.9263298297</v>
      </c>
      <c r="C82" s="66">
        <v>1435915.37702075</v>
      </c>
      <c r="D82" s="98">
        <f>IFERROR(((B82/C82)-1)*100,IF(B82+C82&lt;&gt;0,100,0))</f>
        <v>449.13395681366006</v>
      </c>
      <c r="E82" s="66">
        <v>379923270.67171502</v>
      </c>
      <c r="F82" s="66">
        <v>235575886.990141</v>
      </c>
      <c r="G82" s="98">
        <f>IFERROR(((E82/F82)-1)*100,IF(E82+F82&lt;&gt;0,100,0))</f>
        <v>61.274260929606527</v>
      </c>
    </row>
    <row r="83" spans="1:7" s="32" customFormat="1" x14ac:dyDescent="0.2">
      <c r="A83" s="79" t="s">
        <v>94</v>
      </c>
      <c r="B83" s="98">
        <f>IFERROR(B81/B80/1000,)</f>
        <v>107.45304938862559</v>
      </c>
      <c r="C83" s="98">
        <f>IFERROR(C81/C80/1000,)</f>
        <v>62.41852046551724</v>
      </c>
      <c r="D83" s="98">
        <f>IFERROR(((B83/C83)-1)*100,IF(B83+C83&lt;&gt;0,100,0))</f>
        <v>72.149305345978874</v>
      </c>
      <c r="E83" s="98">
        <f>IFERROR(E81/E80/1000,)</f>
        <v>117.56722577589373</v>
      </c>
      <c r="F83" s="98">
        <f>IFERROR(F81/F80/1000,)</f>
        <v>87.32412876009198</v>
      </c>
      <c r="G83" s="98">
        <f>IFERROR(((E83/F83)-1)*100,IF(E83+F83&lt;&gt;0,100,0))</f>
        <v>34.633150591046217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9486</v>
      </c>
      <c r="C86" s="64">
        <f>C68+C74+C80</f>
        <v>10084</v>
      </c>
      <c r="D86" s="98">
        <f>IFERROR(((B86/C86)-1)*100,IF(B86+C86&lt;&gt;0,100,0))</f>
        <v>-5.9301864339547761</v>
      </c>
      <c r="E86" s="64">
        <f>E68+E74+E80</f>
        <v>444084</v>
      </c>
      <c r="F86" s="64">
        <f>F68+F74+F80</f>
        <v>447414</v>
      </c>
      <c r="G86" s="98">
        <f>IFERROR(((E86/F86)-1)*100,IF(E86+F86&lt;&gt;0,100,0))</f>
        <v>-0.74427711247301298</v>
      </c>
    </row>
    <row r="87" spans="1:7" s="62" customFormat="1" ht="12" x14ac:dyDescent="0.2">
      <c r="A87" s="79" t="s">
        <v>54</v>
      </c>
      <c r="B87" s="64">
        <f t="shared" ref="B87:C87" si="1">B69+B75+B81</f>
        <v>835210417.04399991</v>
      </c>
      <c r="C87" s="64">
        <f t="shared" si="1"/>
        <v>778465296.56099999</v>
      </c>
      <c r="D87" s="98">
        <f>IFERROR(((B87/C87)-1)*100,IF(B87+C87&lt;&gt;0,100,0))</f>
        <v>7.2893577573311052</v>
      </c>
      <c r="E87" s="64">
        <f t="shared" ref="E87:F87" si="2">E69+E75+E81</f>
        <v>34124828037.835999</v>
      </c>
      <c r="F87" s="64">
        <f t="shared" si="2"/>
        <v>32622025643.840996</v>
      </c>
      <c r="G87" s="98">
        <f>IFERROR(((E87/F87)-1)*100,IF(E87+F87&lt;&gt;0,100,0))</f>
        <v>4.6067108474569185</v>
      </c>
    </row>
    <row r="88" spans="1:7" s="62" customFormat="1" ht="12" x14ac:dyDescent="0.2">
      <c r="A88" s="79" t="s">
        <v>55</v>
      </c>
      <c r="B88" s="64">
        <f t="shared" ref="B88:C88" si="3">B70+B76+B82</f>
        <v>773585867.72153986</v>
      </c>
      <c r="C88" s="64">
        <f t="shared" si="3"/>
        <v>765160585.2583307</v>
      </c>
      <c r="D88" s="98">
        <f>IFERROR(((B88/C88)-1)*100,IF(B88+C88&lt;&gt;0,100,0))</f>
        <v>1.1011129723003998</v>
      </c>
      <c r="E88" s="64">
        <f t="shared" ref="E88:F88" si="4">E70+E76+E82</f>
        <v>31482277190.500416</v>
      </c>
      <c r="F88" s="64">
        <f t="shared" si="4"/>
        <v>31339718771.581451</v>
      </c>
      <c r="G88" s="98">
        <f>IFERROR(((E88/F88)-1)*100,IF(E88+F88&lt;&gt;0,100,0))</f>
        <v>0.45488097694175167</v>
      </c>
    </row>
    <row r="89" spans="1:7" s="63" customFormat="1" x14ac:dyDescent="0.2">
      <c r="A89" s="79" t="s">
        <v>95</v>
      </c>
      <c r="B89" s="98">
        <f>IFERROR((B75/B87)*100,IF(B75+B87&lt;&gt;0,100,0))</f>
        <v>68.409348619259376</v>
      </c>
      <c r="C89" s="98">
        <f>IFERROR((C75/C87)*100,IF(C75+C87&lt;&gt;0,100,0))</f>
        <v>73.67642422825169</v>
      </c>
      <c r="D89" s="98">
        <f>IFERROR(((B89/C89)-1)*100,IF(B89+C89&lt;&gt;0,100,0))</f>
        <v>-7.1489294766461047</v>
      </c>
      <c r="E89" s="98">
        <f>IFERROR((E75/E87)*100,IF(E75+E87&lt;&gt;0,100,0))</f>
        <v>69.621574894730557</v>
      </c>
      <c r="F89" s="98">
        <f>IFERROR((F75/F87)*100,IF(F75+F87&lt;&gt;0,100,0))</f>
        <v>69.753026352231103</v>
      </c>
      <c r="G89" s="98">
        <f>IFERROR(((E89/F89)-1)*100,IF(E89+F89&lt;&gt;0,100,0))</f>
        <v>-0.18845269427703037</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94514119.134000003</v>
      </c>
      <c r="C97" s="135">
        <v>59274615.156999998</v>
      </c>
      <c r="D97" s="65">
        <f>B97-C97</f>
        <v>35239503.977000006</v>
      </c>
      <c r="E97" s="135">
        <v>3152687747.6069999</v>
      </c>
      <c r="F97" s="135">
        <v>2894418395.8299999</v>
      </c>
      <c r="G97" s="80">
        <f>E97-F97</f>
        <v>258269351.77699995</v>
      </c>
    </row>
    <row r="98" spans="1:7" s="62" customFormat="1" ht="13.5" x14ac:dyDescent="0.2">
      <c r="A98" s="114" t="s">
        <v>88</v>
      </c>
      <c r="B98" s="66">
        <v>90804137.656000003</v>
      </c>
      <c r="C98" s="135">
        <v>70459879.359999999</v>
      </c>
      <c r="D98" s="65">
        <f>B98-C98</f>
        <v>20344258.296000004</v>
      </c>
      <c r="E98" s="135">
        <v>3117232575.9250002</v>
      </c>
      <c r="F98" s="135">
        <v>2885443280.684</v>
      </c>
      <c r="G98" s="80">
        <f>E98-F98</f>
        <v>231789295.24100018</v>
      </c>
    </row>
    <row r="99" spans="1:7" s="62" customFormat="1" ht="12" x14ac:dyDescent="0.2">
      <c r="A99" s="115" t="s">
        <v>16</v>
      </c>
      <c r="B99" s="65">
        <f>B97-B98</f>
        <v>3709981.4780000001</v>
      </c>
      <c r="C99" s="65">
        <f>C97-C98</f>
        <v>-11185264.203000002</v>
      </c>
      <c r="D99" s="82"/>
      <c r="E99" s="65">
        <f>E97-E98</f>
        <v>35455171.681999683</v>
      </c>
      <c r="F99" s="82">
        <f>F97-F98</f>
        <v>8975115.1459999084</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30638504.010000002</v>
      </c>
      <c r="C102" s="135">
        <v>19967202.715999998</v>
      </c>
      <c r="D102" s="65">
        <f>B102-C102</f>
        <v>10671301.294000003</v>
      </c>
      <c r="E102" s="135">
        <v>1065428806.546</v>
      </c>
      <c r="F102" s="135">
        <v>1022603640.826</v>
      </c>
      <c r="G102" s="80">
        <f>E102-F102</f>
        <v>42825165.720000029</v>
      </c>
    </row>
    <row r="103" spans="1:7" s="16" customFormat="1" ht="13.5" x14ac:dyDescent="0.2">
      <c r="A103" s="79" t="s">
        <v>88</v>
      </c>
      <c r="B103" s="66">
        <v>29125735.734000001</v>
      </c>
      <c r="C103" s="135">
        <v>24592328.824999999</v>
      </c>
      <c r="D103" s="65">
        <f>B103-C103</f>
        <v>4533406.9090000018</v>
      </c>
      <c r="E103" s="135">
        <v>1211978410.882</v>
      </c>
      <c r="F103" s="135">
        <v>1173862570.5650001</v>
      </c>
      <c r="G103" s="80">
        <f>E103-F103</f>
        <v>38115840.316999912</v>
      </c>
    </row>
    <row r="104" spans="1:7" s="28" customFormat="1" ht="12" x14ac:dyDescent="0.2">
      <c r="A104" s="81" t="s">
        <v>16</v>
      </c>
      <c r="B104" s="65">
        <f>B102-B103</f>
        <v>1512768.2760000005</v>
      </c>
      <c r="C104" s="65">
        <f>C102-C103</f>
        <v>-4625126.1090000011</v>
      </c>
      <c r="D104" s="82"/>
      <c r="E104" s="65">
        <f>E102-E103</f>
        <v>-146549604.33599997</v>
      </c>
      <c r="F104" s="82">
        <f>F102-F103</f>
        <v>-151258929.73900008</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853.40118394289004</v>
      </c>
      <c r="C111" s="137">
        <v>790.12191012103403</v>
      </c>
      <c r="D111" s="98">
        <f>IFERROR(((B111/C111)-1)*100,IF(B111+C111&lt;&gt;0,100,0))</f>
        <v>8.0087987703268091</v>
      </c>
      <c r="E111" s="84"/>
      <c r="F111" s="136">
        <v>859.07792404235704</v>
      </c>
      <c r="G111" s="136">
        <v>847.17948176711002</v>
      </c>
    </row>
    <row r="112" spans="1:7" s="16" customFormat="1" ht="12" x14ac:dyDescent="0.2">
      <c r="A112" s="79" t="s">
        <v>50</v>
      </c>
      <c r="B112" s="136">
        <v>841.32989141074199</v>
      </c>
      <c r="C112" s="137">
        <v>780.02163982488105</v>
      </c>
      <c r="D112" s="98">
        <f>IFERROR(((B112/C112)-1)*100,IF(B112+C112&lt;&gt;0,100,0))</f>
        <v>7.8598141969016266</v>
      </c>
      <c r="E112" s="84"/>
      <c r="F112" s="136">
        <v>846.91701990172896</v>
      </c>
      <c r="G112" s="136">
        <v>835.10528362008597</v>
      </c>
    </row>
    <row r="113" spans="1:7" s="16" customFormat="1" ht="12" x14ac:dyDescent="0.2">
      <c r="A113" s="79" t="s">
        <v>51</v>
      </c>
      <c r="B113" s="136">
        <v>913.82949912542006</v>
      </c>
      <c r="C113" s="137">
        <v>834.36049491253402</v>
      </c>
      <c r="D113" s="98">
        <f>IFERROR(((B113/C113)-1)*100,IF(B113+C113&lt;&gt;0,100,0))</f>
        <v>9.5245406149312863</v>
      </c>
      <c r="E113" s="84"/>
      <c r="F113" s="136">
        <v>920.03662693493698</v>
      </c>
      <c r="G113" s="136">
        <v>908.42068205888495</v>
      </c>
    </row>
    <row r="114" spans="1:7" s="28" customFormat="1" ht="12" x14ac:dyDescent="0.2">
      <c r="A114" s="81" t="s">
        <v>52</v>
      </c>
      <c r="B114" s="85"/>
      <c r="C114" s="84"/>
      <c r="D114" s="86"/>
      <c r="E114" s="84"/>
      <c r="F114" s="71"/>
      <c r="G114" s="71"/>
    </row>
    <row r="115" spans="1:7" s="16" customFormat="1" ht="12" x14ac:dyDescent="0.2">
      <c r="A115" s="79" t="s">
        <v>56</v>
      </c>
      <c r="B115" s="136">
        <v>644.53941306703496</v>
      </c>
      <c r="C115" s="137">
        <v>610.76818452165605</v>
      </c>
      <c r="D115" s="98">
        <f>IFERROR(((B115/C115)-1)*100,IF(B115+C115&lt;&gt;0,100,0))</f>
        <v>5.5293038179170972</v>
      </c>
      <c r="E115" s="84"/>
      <c r="F115" s="136">
        <v>646.31138807738705</v>
      </c>
      <c r="G115" s="136">
        <v>643.51389613821004</v>
      </c>
    </row>
    <row r="116" spans="1:7" s="16" customFormat="1" ht="12" x14ac:dyDescent="0.2">
      <c r="A116" s="79" t="s">
        <v>57</v>
      </c>
      <c r="B116" s="136">
        <v>843.98723469346203</v>
      </c>
      <c r="C116" s="137">
        <v>790.68722979451798</v>
      </c>
      <c r="D116" s="98">
        <f>IFERROR(((B116/C116)-1)*100,IF(B116+C116&lt;&gt;0,100,0))</f>
        <v>6.7409720165577447</v>
      </c>
      <c r="E116" s="84"/>
      <c r="F116" s="136">
        <v>847.25666489956302</v>
      </c>
      <c r="G116" s="136">
        <v>842.52680926951803</v>
      </c>
    </row>
    <row r="117" spans="1:7" s="16" customFormat="1" ht="12" x14ac:dyDescent="0.2">
      <c r="A117" s="79" t="s">
        <v>59</v>
      </c>
      <c r="B117" s="136">
        <v>972.17796565796402</v>
      </c>
      <c r="C117" s="137">
        <v>887.33199469695501</v>
      </c>
      <c r="D117" s="98">
        <f>IFERROR(((B117/C117)-1)*100,IF(B117+C117&lt;&gt;0,100,0))</f>
        <v>9.5619194921497055</v>
      </c>
      <c r="E117" s="84"/>
      <c r="F117" s="136">
        <v>977.52106970696605</v>
      </c>
      <c r="G117" s="136">
        <v>964.93433325222304</v>
      </c>
    </row>
    <row r="118" spans="1:7" s="16" customFormat="1" ht="12" x14ac:dyDescent="0.2">
      <c r="A118" s="79" t="s">
        <v>58</v>
      </c>
      <c r="B118" s="136">
        <v>910.74097031506199</v>
      </c>
      <c r="C118" s="137">
        <v>842.55718852997995</v>
      </c>
      <c r="D118" s="98">
        <f>IFERROR(((B118/C118)-1)*100,IF(B118+C118&lt;&gt;0,100,0))</f>
        <v>8.0924811648741759</v>
      </c>
      <c r="E118" s="84"/>
      <c r="F118" s="136">
        <v>918.42179391448303</v>
      </c>
      <c r="G118" s="136">
        <v>902.19878493897602</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8</v>
      </c>
      <c r="F126" s="66">
        <v>22</v>
      </c>
      <c r="G126" s="98">
        <f>IFERROR(((E126/F126)-1)*100,IF(E126+F126&lt;&gt;0,100,0))</f>
        <v>-63.636363636363633</v>
      </c>
    </row>
    <row r="127" spans="1:7" s="16" customFormat="1" ht="12" x14ac:dyDescent="0.2">
      <c r="A127" s="79" t="s">
        <v>72</v>
      </c>
      <c r="B127" s="67">
        <v>158</v>
      </c>
      <c r="C127" s="66">
        <v>263</v>
      </c>
      <c r="D127" s="98">
        <f>IFERROR(((B127/C127)-1)*100,IF(B127+C127&lt;&gt;0,100,0))</f>
        <v>-39.923954372623569</v>
      </c>
      <c r="E127" s="66">
        <v>13463</v>
      </c>
      <c r="F127" s="66">
        <v>11071</v>
      </c>
      <c r="G127" s="98">
        <f>IFERROR(((E127/F127)-1)*100,IF(E127+F127&lt;&gt;0,100,0))</f>
        <v>21.605997651522003</v>
      </c>
    </row>
    <row r="128" spans="1:7" s="16" customFormat="1" ht="12" x14ac:dyDescent="0.2">
      <c r="A128" s="79" t="s">
        <v>74</v>
      </c>
      <c r="B128" s="67">
        <v>2</v>
      </c>
      <c r="C128" s="66">
        <v>3</v>
      </c>
      <c r="D128" s="98">
        <f>IFERROR(((B128/C128)-1)*100,IF(B128+C128&lt;&gt;0,100,0))</f>
        <v>-33.333333333333336</v>
      </c>
      <c r="E128" s="66">
        <v>379</v>
      </c>
      <c r="F128" s="66">
        <v>398</v>
      </c>
      <c r="G128" s="98">
        <f>IFERROR(((E128/F128)-1)*100,IF(E128+F128&lt;&gt;0,100,0))</f>
        <v>-4.7738693467336724</v>
      </c>
    </row>
    <row r="129" spans="1:7" s="28" customFormat="1" ht="12" x14ac:dyDescent="0.2">
      <c r="A129" s="81" t="s">
        <v>34</v>
      </c>
      <c r="B129" s="82">
        <f>SUM(B126:B128)</f>
        <v>160</v>
      </c>
      <c r="C129" s="82">
        <f>SUM(C126:C128)</f>
        <v>266</v>
      </c>
      <c r="D129" s="98">
        <f>IFERROR(((B129/C129)-1)*100,IF(B129+C129&lt;&gt;0,100,0))</f>
        <v>-39.849624060150376</v>
      </c>
      <c r="E129" s="82">
        <f>SUM(E126:E128)</f>
        <v>13850</v>
      </c>
      <c r="F129" s="82">
        <f>SUM(F126:F128)</f>
        <v>11491</v>
      </c>
      <c r="G129" s="98">
        <f>IFERROR(((E129/F129)-1)*100,IF(E129+F129&lt;&gt;0,100,0))</f>
        <v>20.529109738055862</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29</v>
      </c>
      <c r="C132" s="66">
        <v>41</v>
      </c>
      <c r="D132" s="98">
        <f>IFERROR(((B132/C132)-1)*100,IF(B132+C132&lt;&gt;0,100,0))</f>
        <v>-29.268292682926834</v>
      </c>
      <c r="E132" s="66">
        <v>1055</v>
      </c>
      <c r="F132" s="66">
        <v>1125</v>
      </c>
      <c r="G132" s="98">
        <f>IFERROR(((E132/F132)-1)*100,IF(E132+F132&lt;&gt;0,100,0))</f>
        <v>-6.2222222222222179</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29</v>
      </c>
      <c r="C134" s="82">
        <f>SUM(C132:C133)</f>
        <v>41</v>
      </c>
      <c r="D134" s="98">
        <f>IFERROR(((B134/C134)-1)*100,IF(B134+C134&lt;&gt;0,100,0))</f>
        <v>-29.268292682926834</v>
      </c>
      <c r="E134" s="82">
        <f>SUM(E132:E133)</f>
        <v>1055</v>
      </c>
      <c r="F134" s="82">
        <f>SUM(F132:F133)</f>
        <v>1125</v>
      </c>
      <c r="G134" s="98">
        <f>IFERROR(((E134/F134)-1)*100,IF(E134+F134&lt;&gt;0,100,0))</f>
        <v>-6.2222222222222179</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422</v>
      </c>
      <c r="F137" s="66">
        <v>261815</v>
      </c>
      <c r="G137" s="98">
        <f>IFERROR(((E137/F137)-1)*100,IF(E137+F137&lt;&gt;0,100,0))</f>
        <v>-99.838817485629164</v>
      </c>
    </row>
    <row r="138" spans="1:7" s="16" customFormat="1" ht="12" x14ac:dyDescent="0.2">
      <c r="A138" s="79" t="s">
        <v>72</v>
      </c>
      <c r="B138" s="67">
        <v>69692</v>
      </c>
      <c r="C138" s="66">
        <v>50914</v>
      </c>
      <c r="D138" s="98">
        <f>IFERROR(((B138/C138)-1)*100,IF(B138+C138&lt;&gt;0,100,0))</f>
        <v>36.881800683505531</v>
      </c>
      <c r="E138" s="66">
        <v>13321346</v>
      </c>
      <c r="F138" s="66">
        <v>11587935</v>
      </c>
      <c r="G138" s="98">
        <f>IFERROR(((E138/F138)-1)*100,IF(E138+F138&lt;&gt;0,100,0))</f>
        <v>14.958756672349294</v>
      </c>
    </row>
    <row r="139" spans="1:7" s="16" customFormat="1" ht="12" x14ac:dyDescent="0.2">
      <c r="A139" s="79" t="s">
        <v>74</v>
      </c>
      <c r="B139" s="67">
        <v>4</v>
      </c>
      <c r="C139" s="66">
        <v>4</v>
      </c>
      <c r="D139" s="98">
        <f>IFERROR(((B139/C139)-1)*100,IF(B139+C139&lt;&gt;0,100,0))</f>
        <v>0</v>
      </c>
      <c r="E139" s="66">
        <v>16419</v>
      </c>
      <c r="F139" s="66">
        <v>17263</v>
      </c>
      <c r="G139" s="98">
        <f>IFERROR(((E139/F139)-1)*100,IF(E139+F139&lt;&gt;0,100,0))</f>
        <v>-4.8890691073393944</v>
      </c>
    </row>
    <row r="140" spans="1:7" s="16" customFormat="1" ht="12" x14ac:dyDescent="0.2">
      <c r="A140" s="81" t="s">
        <v>34</v>
      </c>
      <c r="B140" s="82">
        <f>SUM(B137:B139)</f>
        <v>69696</v>
      </c>
      <c r="C140" s="82">
        <f>SUM(C137:C139)</f>
        <v>50918</v>
      </c>
      <c r="D140" s="98">
        <f>IFERROR(((B140/C140)-1)*100,IF(B140+C140&lt;&gt;0,100,0))</f>
        <v>36.878903334773547</v>
      </c>
      <c r="E140" s="82">
        <f>SUM(E137:E139)</f>
        <v>13338187</v>
      </c>
      <c r="F140" s="82">
        <f>SUM(F137:F139)</f>
        <v>11867013</v>
      </c>
      <c r="G140" s="98">
        <f>IFERROR(((E140/F140)-1)*100,IF(E140+F140&lt;&gt;0,100,0))</f>
        <v>12.397171891528224</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4169</v>
      </c>
      <c r="C143" s="66">
        <v>12150</v>
      </c>
      <c r="D143" s="98">
        <f>IFERROR(((B143/C143)-1)*100,)</f>
        <v>-65.687242798353921</v>
      </c>
      <c r="E143" s="66">
        <v>610400</v>
      </c>
      <c r="F143" s="66">
        <v>598324</v>
      </c>
      <c r="G143" s="98">
        <f>IFERROR(((E143/F143)-1)*100,)</f>
        <v>2.0183044638022229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4169</v>
      </c>
      <c r="C145" s="82">
        <f>SUM(C143:C144)</f>
        <v>12150</v>
      </c>
      <c r="D145" s="98">
        <f>IFERROR(((B145/C145)-1)*100,)</f>
        <v>-65.687242798353921</v>
      </c>
      <c r="E145" s="82">
        <f>SUM(E143:E144)</f>
        <v>610400</v>
      </c>
      <c r="F145" s="82">
        <f>SUM(F143:F144)</f>
        <v>598324</v>
      </c>
      <c r="G145" s="98">
        <f>IFERROR(((E145/F145)-1)*100,)</f>
        <v>2.0183044638022229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9842.2469999999994</v>
      </c>
      <c r="F148" s="66">
        <v>6287021.1775000002</v>
      </c>
      <c r="G148" s="98">
        <f>IFERROR(((E148/F148)-1)*100,IF(E148+F148&lt;&gt;0,100,0))</f>
        <v>-99.843451346478304</v>
      </c>
    </row>
    <row r="149" spans="1:7" s="32" customFormat="1" x14ac:dyDescent="0.2">
      <c r="A149" s="79" t="s">
        <v>72</v>
      </c>
      <c r="B149" s="67">
        <v>6083663.8846800001</v>
      </c>
      <c r="C149" s="66">
        <v>4412452.6145500001</v>
      </c>
      <c r="D149" s="98">
        <f>IFERROR(((B149/C149)-1)*100,IF(B149+C149&lt;&gt;0,100,0))</f>
        <v>37.87488311192746</v>
      </c>
      <c r="E149" s="66">
        <v>1175321734.44716</v>
      </c>
      <c r="F149" s="66">
        <v>1082791026.0273099</v>
      </c>
      <c r="G149" s="98">
        <f>IFERROR(((E149/F149)-1)*100,IF(E149+F149&lt;&gt;0,100,0))</f>
        <v>8.5455740023390625</v>
      </c>
    </row>
    <row r="150" spans="1:7" s="32" customFormat="1" x14ac:dyDescent="0.2">
      <c r="A150" s="79" t="s">
        <v>74</v>
      </c>
      <c r="B150" s="67">
        <v>34390.92</v>
      </c>
      <c r="C150" s="66">
        <v>32029.26</v>
      </c>
      <c r="D150" s="98">
        <f>IFERROR(((B150/C150)-1)*100,IF(B150+C150&lt;&gt;0,100,0))</f>
        <v>7.3734454058570265</v>
      </c>
      <c r="E150" s="66">
        <v>107037443.58</v>
      </c>
      <c r="F150" s="66">
        <v>101493272.28</v>
      </c>
      <c r="G150" s="98">
        <f>IFERROR(((E150/F150)-1)*100,IF(E150+F150&lt;&gt;0,100,0))</f>
        <v>5.4625998112512564</v>
      </c>
    </row>
    <row r="151" spans="1:7" s="16" customFormat="1" ht="12" x14ac:dyDescent="0.2">
      <c r="A151" s="81" t="s">
        <v>34</v>
      </c>
      <c r="B151" s="82">
        <f>SUM(B148:B150)</f>
        <v>6118054.8046800001</v>
      </c>
      <c r="C151" s="82">
        <f>SUM(C148:C150)</f>
        <v>4444481.8745499998</v>
      </c>
      <c r="D151" s="98">
        <f>IFERROR(((B151/C151)-1)*100,IF(B151+C151&lt;&gt;0,100,0))</f>
        <v>37.655073805412883</v>
      </c>
      <c r="E151" s="82">
        <f>SUM(E148:E150)</f>
        <v>1282369020.2741599</v>
      </c>
      <c r="F151" s="82">
        <f>SUM(F148:F150)</f>
        <v>1190571319.4848099</v>
      </c>
      <c r="G151" s="98">
        <f>IFERROR(((E151/F151)-1)*100,IF(E151+F151&lt;&gt;0,100,0))</f>
        <v>7.7103907415704498</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10227.655000000001</v>
      </c>
      <c r="C154" s="66">
        <v>15454.95</v>
      </c>
      <c r="D154" s="98">
        <f>IFERROR(((B154/C154)-1)*100,IF(B154+C154&lt;&gt;0,100,0))</f>
        <v>-33.822788168192062</v>
      </c>
      <c r="E154" s="66">
        <v>1088477.79617</v>
      </c>
      <c r="F154" s="66">
        <v>989987.90833000001</v>
      </c>
      <c r="G154" s="98">
        <f>IFERROR(((E154/F154)-1)*100,IF(E154+F154&lt;&gt;0,100,0))</f>
        <v>9.9485950294222913</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10227.655000000001</v>
      </c>
      <c r="C156" s="82">
        <f>SUM(C154:C155)</f>
        <v>15454.95</v>
      </c>
      <c r="D156" s="98">
        <f>IFERROR(((B156/C156)-1)*100,IF(B156+C156&lt;&gt;0,100,0))</f>
        <v>-33.822788168192062</v>
      </c>
      <c r="E156" s="82">
        <f>SUM(E154:E155)</f>
        <v>1088477.79617</v>
      </c>
      <c r="F156" s="82">
        <f>SUM(F154:F155)</f>
        <v>989987.90833000001</v>
      </c>
      <c r="G156" s="98">
        <f>IFERROR(((E156/F156)-1)*100,IF(E156+F156&lt;&gt;0,100,0))</f>
        <v>9.9485950294222913</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1345661</v>
      </c>
      <c r="C160" s="66">
        <v>1023795</v>
      </c>
      <c r="D160" s="98">
        <f>IFERROR(((B160/C160)-1)*100,IF(B160+C160&lt;&gt;0,100,0))</f>
        <v>31.438520406917391</v>
      </c>
      <c r="E160" s="78"/>
      <c r="F160" s="78"/>
      <c r="G160" s="65"/>
    </row>
    <row r="161" spans="1:7" s="16" customFormat="1" ht="12" x14ac:dyDescent="0.2">
      <c r="A161" s="79" t="s">
        <v>74</v>
      </c>
      <c r="B161" s="67">
        <v>1620</v>
      </c>
      <c r="C161" s="66">
        <v>1704</v>
      </c>
      <c r="D161" s="98">
        <f>IFERROR(((B161/C161)-1)*100,IF(B161+C161&lt;&gt;0,100,0))</f>
        <v>-4.9295774647887374</v>
      </c>
      <c r="E161" s="78"/>
      <c r="F161" s="78"/>
      <c r="G161" s="65"/>
    </row>
    <row r="162" spans="1:7" s="28" customFormat="1" ht="12" x14ac:dyDescent="0.2">
      <c r="A162" s="81" t="s">
        <v>34</v>
      </c>
      <c r="B162" s="82">
        <f>SUM(B159:B161)</f>
        <v>1347696</v>
      </c>
      <c r="C162" s="82">
        <f>SUM(C159:C161)</f>
        <v>1025714</v>
      </c>
      <c r="D162" s="98">
        <f>IFERROR(((B162/C162)-1)*100,IF(B162+C162&lt;&gt;0,100,0))</f>
        <v>31.391011529529678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135364</v>
      </c>
      <c r="C165" s="66">
        <v>128484</v>
      </c>
      <c r="D165" s="98">
        <f>IFERROR(((B165/C165)-1)*100,IF(B165+C165&lt;&gt;0,100,0))</f>
        <v>5.3547523427041499</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135364</v>
      </c>
      <c r="C167" s="82">
        <f>SUM(C165:C166)</f>
        <v>128484</v>
      </c>
      <c r="D167" s="98">
        <f>IFERROR(((B167/C167)-1)*100,IF(B167+C167&lt;&gt;0,100,0))</f>
        <v>5.3547523427041499</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20148</v>
      </c>
      <c r="C175" s="113">
        <v>14061</v>
      </c>
      <c r="D175" s="111">
        <f>IFERROR(((B175/C175)-1)*100,IF(B175+C175&lt;&gt;0,100,0))</f>
        <v>43.289950928098996</v>
      </c>
      <c r="E175" s="113">
        <v>496827</v>
      </c>
      <c r="F175" s="113">
        <v>425499</v>
      </c>
      <c r="G175" s="111">
        <f>IFERROR(((E175/F175)-1)*100,IF(E175+F175&lt;&gt;0,100,0))</f>
        <v>16.763376647183659</v>
      </c>
    </row>
    <row r="176" spans="1:7" x14ac:dyDescent="0.2">
      <c r="A176" s="101" t="s">
        <v>32</v>
      </c>
      <c r="B176" s="112">
        <v>113458</v>
      </c>
      <c r="C176" s="113">
        <v>113935</v>
      </c>
      <c r="D176" s="111">
        <f t="shared" ref="D176:D178" si="5">IFERROR(((B176/C176)-1)*100,IF(B176+C176&lt;&gt;0,100,0))</f>
        <v>-0.41865976214507938</v>
      </c>
      <c r="E176" s="113">
        <v>3046313</v>
      </c>
      <c r="F176" s="113">
        <v>3035351</v>
      </c>
      <c r="G176" s="111">
        <f>IFERROR(((E176/F176)-1)*100,IF(E176+F176&lt;&gt;0,100,0))</f>
        <v>0.36114439483274641</v>
      </c>
    </row>
    <row r="177" spans="1:7" x14ac:dyDescent="0.2">
      <c r="A177" s="101" t="s">
        <v>92</v>
      </c>
      <c r="B177" s="112">
        <v>53812248</v>
      </c>
      <c r="C177" s="113">
        <v>40410600</v>
      </c>
      <c r="D177" s="111">
        <f t="shared" si="5"/>
        <v>33.163694674169641</v>
      </c>
      <c r="E177" s="113">
        <v>1321991017</v>
      </c>
      <c r="F177" s="113">
        <v>1005616142</v>
      </c>
      <c r="G177" s="111">
        <f>IFERROR(((E177/F177)-1)*100,IF(E177+F177&lt;&gt;0,100,0))</f>
        <v>31.460799184347231</v>
      </c>
    </row>
    <row r="178" spans="1:7" x14ac:dyDescent="0.2">
      <c r="A178" s="101" t="s">
        <v>93</v>
      </c>
      <c r="B178" s="112">
        <v>123457</v>
      </c>
      <c r="C178" s="113">
        <v>147806</v>
      </c>
      <c r="D178" s="111">
        <f t="shared" si="5"/>
        <v>-16.47362082730065</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411</v>
      </c>
      <c r="C181" s="113">
        <v>351</v>
      </c>
      <c r="D181" s="111">
        <f t="shared" ref="D181:D184" si="6">IFERROR(((B181/C181)-1)*100,IF(B181+C181&lt;&gt;0,100,0))</f>
        <v>17.094017094017101</v>
      </c>
      <c r="E181" s="113">
        <v>18622</v>
      </c>
      <c r="F181" s="113">
        <v>19372</v>
      </c>
      <c r="G181" s="111">
        <f t="shared" ref="G181" si="7">IFERROR(((E181/F181)-1)*100,IF(E181+F181&lt;&gt;0,100,0))</f>
        <v>-3.8715672104067678</v>
      </c>
    </row>
    <row r="182" spans="1:7" x14ac:dyDescent="0.2">
      <c r="A182" s="101" t="s">
        <v>32</v>
      </c>
      <c r="B182" s="112">
        <v>4799</v>
      </c>
      <c r="C182" s="113">
        <v>3308</v>
      </c>
      <c r="D182" s="111">
        <f t="shared" si="6"/>
        <v>45.072551390568314</v>
      </c>
      <c r="E182" s="113">
        <v>256574</v>
      </c>
      <c r="F182" s="113">
        <v>234005</v>
      </c>
      <c r="G182" s="111">
        <f t="shared" ref="G182" si="8">IFERROR(((E182/F182)-1)*100,IF(E182+F182&lt;&gt;0,100,0))</f>
        <v>9.6446657122710953</v>
      </c>
    </row>
    <row r="183" spans="1:7" x14ac:dyDescent="0.2">
      <c r="A183" s="101" t="s">
        <v>92</v>
      </c>
      <c r="B183" s="112">
        <v>75841</v>
      </c>
      <c r="C183" s="113">
        <v>34366</v>
      </c>
      <c r="D183" s="111">
        <f t="shared" si="6"/>
        <v>120.68614328115</v>
      </c>
      <c r="E183" s="113">
        <v>4953143</v>
      </c>
      <c r="F183" s="113">
        <v>4148724</v>
      </c>
      <c r="G183" s="111">
        <f t="shared" ref="G183" si="9">IFERROR(((E183/F183)-1)*100,IF(E183+F183&lt;&gt;0,100,0))</f>
        <v>19.389552064683024</v>
      </c>
    </row>
    <row r="184" spans="1:7" x14ac:dyDescent="0.2">
      <c r="A184" s="101" t="s">
        <v>93</v>
      </c>
      <c r="B184" s="112">
        <v>40886</v>
      </c>
      <c r="C184" s="113">
        <v>20425</v>
      </c>
      <c r="D184" s="111">
        <f t="shared" si="6"/>
        <v>100.17625458996329</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2022-11-28T06:57:55Z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