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8516AA1-55CA-43F6-BF42-D5384D3AB607}" xr6:coauthVersionLast="47" xr6:coauthVersionMax="47" xr10:uidLastSave="{00000000-0000-0000-0000-000000000000}"/>
  <bookViews>
    <workbookView xWindow="1470" yWindow="147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<sst xmlns="http://schemas.openxmlformats.org/spreadsheetml/2006/main" count="270" uniqueCount="102">
  <si>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</si>
  <si>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</si>
  <si>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</si>
  <si>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</si>
  <si>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</si>
  <si>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</si>
  <si>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</si>
  <si>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</si>
  <si>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</si>
  <si>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</si>
  <si>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</si>
  <si>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</si>
  <si>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</si>
  <si>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</si>
  <si>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</si>
  <si>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</si>
  <si>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</si>
  <si>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</si>
  <si>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</si>
  <si>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</si>
  <si>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</si>
  <si>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</si>
  <si>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</si>
  <si>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</si>
  <si>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</si>
  <si>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</si>
  <si>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</si>
  <si>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</si>
  <si>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</si>
  <si>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</si>
  <si>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</si>
  <si>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</si>
  <si>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</si>
  <si>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</si>
  <si>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</si>
  <si>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</si>
  <si>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</si>
  <si>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</si>
  <si>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</si>
  <si>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</si>
  <si>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</si>
  <si>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</si>
  <si>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</si>
  <si>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</si>
  <si>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</si>
  <si>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</si>
  <si>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</si>
  <si>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</si>
  <si>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</si>
  <si>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</si>
  <si>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</si>
  <si>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</si>
  <si>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</si>
  <si>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</si>
  <si>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</si>
  <si>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</si>
  <si>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</si>
  <si>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</si>
  <si>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</si>
  <si>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</si>
  <si>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</si>
  <si>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</si>
  <si>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</si>
  <si>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</si>
  <si>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</si>
  <si>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</si>
  <si>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</si>
  <si>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</si>
  <si>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</si>
  <si>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</si>
  <si>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</si>
  <si>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</si>
  <si>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</si>
  <si>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</si>
  <si>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</si>
  <si>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</si>
  <si>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</si>
  <si>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</si>
  <si>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</si>
  <si>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</si>
  <si>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</si>
  <si>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</si>
  <si>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</si>
  <si>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</si>
  <si>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</si>
  <si>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</si>
  <si>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</si>
  <si>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</si>
  <si>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</si>
  <si>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</si>
  <si>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</si>
  <si>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</si>
  <si>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</si>
  <si>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</si>
  <si>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</si>
  <si>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</si>
  <si>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</si>
  <si>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</si>
  <si>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</si>
  <si>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 December 2022</t>
  </si>
  <si>
    <t>02.12.2022</t>
  </si>
  <si>
    <t>03.12.2021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</si>
</sst>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1986671</v>
      </c>
      <c r="C11" s="67">
        <v>2078658</v>
      </c>
      <c r="D11" s="98">
        <f>IFERROR(((B11/C11)-1)*100,IF(B11+C11&lt;&gt;0,100,0))</f>
        <v>-4.4253070971752013</v>
      </c>
      <c r="E11" s="67">
        <v>76499121</v>
      </c>
      <c r="F11" s="67">
        <v>77285727</v>
      </c>
      <c r="G11" s="98">
        <f>IFERROR(((E11/F11)-1)*100,IF(E11+F11&lt;&gt;0,100,0))</f>
        <v>-1.0177894813618082</v>
      </c>
    </row>
    <row r="12" spans="1:7" s="16" customFormat="1" ht="12" x14ac:dyDescent="0.2">
      <c r="A12" s="64" t="s">
        <v>9</v>
      </c>
      <c r="B12" s="67">
        <v>2033969.9169999999</v>
      </c>
      <c r="C12" s="67">
        <v>2564422.531</v>
      </c>
      <c r="D12" s="98">
        <f>IFERROR(((B12/C12)-1)*100,IF(B12+C12&lt;&gt;0,100,0))</f>
        <v>-20.685070716218878</v>
      </c>
      <c r="E12" s="67">
        <v>76964034.019999996</v>
      </c>
      <c r="F12" s="67">
        <v>116784899.51000001</v>
      </c>
      <c r="G12" s="98">
        <f>IFERROR(((E12/F12)-1)*100,IF(E12+F12&lt;&gt;0,100,0))</f>
        <v>-34.097615065884646</v>
      </c>
    </row>
    <row r="13" spans="1:7" s="16" customFormat="1" ht="12" x14ac:dyDescent="0.2">
      <c r="A13" s="64" t="s">
        <v>10</v>
      </c>
      <c r="B13" s="67">
        <v>142056198.50492999</v>
      </c>
      <c r="C13" s="67">
        <v>147058051.25982001</v>
      </c>
      <c r="D13" s="98">
        <f>IFERROR(((B13/C13)-1)*100,IF(B13+C13&lt;&gt;0,100,0))</f>
        <v>-3.4012777349081147</v>
      </c>
      <c r="E13" s="67">
        <v>5562388632.2066402</v>
      </c>
      <c r="F13" s="67">
        <v>5533045384.9093304</v>
      </c>
      <c r="G13" s="98">
        <f>IFERROR(((E13/F13)-1)*100,IF(E13+F13&lt;&gt;0,100,0))</f>
        <v>0.53032724758304006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433</v>
      </c>
      <c r="C16" s="67">
        <v>450</v>
      </c>
      <c r="D16" s="98">
        <f>IFERROR(((B16/C16)-1)*100,IF(B16+C16&lt;&gt;0,100,0))</f>
        <v>-3.7777777777777799</v>
      </c>
      <c r="E16" s="67">
        <v>19072</v>
      </c>
      <c r="F16" s="67">
        <v>17051</v>
      </c>
      <c r="G16" s="98">
        <f>IFERROR(((E16/F16)-1)*100,IF(E16+F16&lt;&gt;0,100,0))</f>
        <v>11.852677262330658</v>
      </c>
    </row>
    <row r="17" spans="1:7" s="16" customFormat="1" ht="12" x14ac:dyDescent="0.2">
      <c r="A17" s="64" t="s">
        <v>9</v>
      </c>
      <c r="B17" s="67">
        <v>333052.56400000001</v>
      </c>
      <c r="C17" s="67">
        <v>192117.90599999999</v>
      </c>
      <c r="D17" s="98">
        <f>IFERROR(((B17/C17)-1)*100,IF(B17+C17&lt;&gt;0,100,0))</f>
        <v>73.358418761861799</v>
      </c>
      <c r="E17" s="67">
        <v>7949987.3499999996</v>
      </c>
      <c r="F17" s="67">
        <v>11010810.362</v>
      </c>
      <c r="G17" s="98">
        <f>IFERROR(((E17/F17)-1)*100,IF(E17+F17&lt;&gt;0,100,0))</f>
        <v>-27.798344639222663</v>
      </c>
    </row>
    <row r="18" spans="1:7" s="16" customFormat="1" ht="12" x14ac:dyDescent="0.2">
      <c r="A18" s="64" t="s">
        <v>10</v>
      </c>
      <c r="B18" s="67">
        <v>9024719.95997045</v>
      </c>
      <c r="C18" s="67">
        <v>9716883.0399706997</v>
      </c>
      <c r="D18" s="98">
        <f>IFERROR(((B18/C18)-1)*100,IF(B18+C18&lt;&gt;0,100,0))</f>
        <v>-7.1233036062389061</v>
      </c>
      <c r="E18" s="67">
        <v>536011088.783885</v>
      </c>
      <c r="F18" s="67">
        <v>498685160.37057501</v>
      </c>
      <c r="G18" s="98">
        <f>IFERROR(((E18/F18)-1)*100,IF(E18+F18&lt;&gt;0,100,0))</f>
        <v>7.4848684860750581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22264410.02256</v>
      </c>
      <c r="C24" s="66">
        <v>24547798.540490001</v>
      </c>
      <c r="D24" s="65">
        <f>B24-C24</f>
        <v>-2283388.517930001</v>
      </c>
      <c r="E24" s="67">
        <v>864034008.61504996</v>
      </c>
      <c r="F24" s="67">
        <v>938426897.99047005</v>
      </c>
      <c r="G24" s="65">
        <f>E24-F24</f>
        <v>-74392889.375420094</v>
      </c>
    </row>
    <row r="25" spans="1:7" s="16" customFormat="1" ht="12" x14ac:dyDescent="0.2">
      <c r="A25" s="68" t="s">
        <v>15</v>
      </c>
      <c r="B25" s="66">
        <v>30241143.697870001</v>
      </c>
      <c r="C25" s="66">
        <v>33252489.049970001</v>
      </c>
      <c r="D25" s="65">
        <f>B25-C25</f>
        <v>-3011345.3520999998</v>
      </c>
      <c r="E25" s="67">
        <v>939364152.95402002</v>
      </c>
      <c r="F25" s="67">
        <v>1070050592.76309</v>
      </c>
      <c r="G25" s="65">
        <f>E25-F25</f>
        <v>-130686439.80906999</v>
      </c>
    </row>
    <row r="26" spans="1:7" s="28" customFormat="1" ht="12" x14ac:dyDescent="0.2">
      <c r="A26" s="69" t="s">
        <v>16</v>
      </c>
      <c r="B26" s="70">
        <f>B24-B25</f>
        <v>-7976733.6753100008</v>
      </c>
      <c r="C26" s="70">
        <f>C24-C25</f>
        <v>-8704690.5094799995</v>
      </c>
      <c r="D26" s="70"/>
      <c r="E26" s="70">
        <f>E24-E25</f>
        <v>-75330144.338970065</v>
      </c>
      <c r="F26" s="70">
        <f>F24-F25</f>
        <v>-131623694.77261996</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74322.911570359996</v>
      </c>
      <c r="C33" s="132">
        <v>70807.602026339999</v>
      </c>
      <c r="D33" s="98">
        <f t="shared" ref="D33:D42" si="0">IFERROR(((B33/C33)-1)*100,IF(B33+C33&lt;&gt;0,100,0))</f>
        <v>4.9645934100583267</v>
      </c>
      <c r="E33" s="64"/>
      <c r="F33" s="132">
        <v>76338.149999999994</v>
      </c>
      <c r="G33" s="132">
        <v>72539.97</v>
      </c>
    </row>
    <row r="34" spans="1:7" s="16" customFormat="1" ht="12" x14ac:dyDescent="0.2">
      <c r="A34" s="64" t="s">
        <v>23</v>
      </c>
      <c r="B34" s="132">
        <v>77644.935728009994</v>
      </c>
      <c r="C34" s="132">
        <v>78194.08030288</v>
      </c>
      <c r="D34" s="98">
        <f t="shared" si="0"/>
        <v>-0.70228407667553006</v>
      </c>
      <c r="E34" s="64"/>
      <c r="F34" s="132">
        <v>80526</v>
      </c>
      <c r="G34" s="132">
        <v>76764.399999999994</v>
      </c>
    </row>
    <row r="35" spans="1:7" s="16" customFormat="1" ht="12" x14ac:dyDescent="0.2">
      <c r="A35" s="64" t="s">
        <v>24</v>
      </c>
      <c r="B35" s="132">
        <v>68554.088561769997</v>
      </c>
      <c r="C35" s="132">
        <v>64299.430649900001</v>
      </c>
      <c r="D35" s="98">
        <f t="shared" si="0"/>
        <v>6.6169449229432908</v>
      </c>
      <c r="E35" s="64"/>
      <c r="F35" s="132">
        <v>71190.850000000006</v>
      </c>
      <c r="G35" s="132">
        <v>68170.31</v>
      </c>
    </row>
    <row r="36" spans="1:7" s="16" customFormat="1" ht="12" x14ac:dyDescent="0.2">
      <c r="A36" s="64" t="s">
        <v>25</v>
      </c>
      <c r="B36" s="132">
        <v>68237.459185660002</v>
      </c>
      <c r="C36" s="132">
        <v>64306.677735500001</v>
      </c>
      <c r="D36" s="98">
        <f t="shared" si="0"/>
        <v>6.1125556296465877</v>
      </c>
      <c r="E36" s="64"/>
      <c r="F36" s="132">
        <v>70042.75</v>
      </c>
      <c r="G36" s="132">
        <v>66109.64</v>
      </c>
    </row>
    <row r="37" spans="1:7" s="16" customFormat="1" ht="12" x14ac:dyDescent="0.2">
      <c r="A37" s="64" t="s">
        <v>79</v>
      </c>
      <c r="B37" s="132">
        <v>74020.331827400005</v>
      </c>
      <c r="C37" s="132">
        <v>66503.311804540004</v>
      </c>
      <c r="D37" s="98">
        <f t="shared" si="0"/>
        <v>11.303226589606986</v>
      </c>
      <c r="E37" s="64"/>
      <c r="F37" s="132">
        <v>76340.38</v>
      </c>
      <c r="G37" s="132">
        <v>70192.429999999993</v>
      </c>
    </row>
    <row r="38" spans="1:7" s="16" customFormat="1" ht="12" x14ac:dyDescent="0.2">
      <c r="A38" s="64" t="s">
        <v>26</v>
      </c>
      <c r="B38" s="132">
        <v>91592.138188690005</v>
      </c>
      <c r="C38" s="132">
        <v>93791.035038949994</v>
      </c>
      <c r="D38" s="98">
        <f t="shared" si="0"/>
        <v>-2.3444637852080619</v>
      </c>
      <c r="E38" s="64"/>
      <c r="F38" s="132">
        <v>93235.66</v>
      </c>
      <c r="G38" s="132">
        <v>86687.19</v>
      </c>
    </row>
    <row r="39" spans="1:7" s="16" customFormat="1" ht="12" x14ac:dyDescent="0.2">
      <c r="A39" s="64" t="s">
        <v>27</v>
      </c>
      <c r="B39" s="132">
        <v>15398.104873439999</v>
      </c>
      <c r="C39" s="132">
        <v>13981.59884456</v>
      </c>
      <c r="D39" s="98">
        <f t="shared" si="0"/>
        <v>10.131216355353656</v>
      </c>
      <c r="E39" s="64"/>
      <c r="F39" s="132">
        <v>16562.32</v>
      </c>
      <c r="G39" s="132">
        <v>14972.47</v>
      </c>
    </row>
    <row r="40" spans="1:7" s="16" customFormat="1" ht="12" x14ac:dyDescent="0.2">
      <c r="A40" s="64" t="s">
        <v>28</v>
      </c>
      <c r="B40" s="132">
        <v>90990.794548930004</v>
      </c>
      <c r="C40" s="132">
        <v>90124.306876510003</v>
      </c>
      <c r="D40" s="98">
        <f t="shared" si="0"/>
        <v>0.96143615684864958</v>
      </c>
      <c r="E40" s="64"/>
      <c r="F40" s="132">
        <v>93733.07</v>
      </c>
      <c r="G40" s="132">
        <v>88899.99</v>
      </c>
    </row>
    <row r="41" spans="1:7" s="16" customFormat="1" ht="12" x14ac:dyDescent="0.2">
      <c r="A41" s="64" t="s">
        <v>29</v>
      </c>
      <c r="B41" s="72"/>
      <c r="C41" s="72"/>
      <c r="D41" s="98">
        <f t="shared" si="0"/>
        <v>0</v>
      </c>
      <c r="E41" s="64"/>
      <c r="F41" s="72"/>
      <c r="G41" s="72"/>
    </row>
    <row r="42" spans="1:7" s="16" customFormat="1" ht="12" x14ac:dyDescent="0.2">
      <c r="A42" s="64" t="s">
        <v>78</v>
      </c>
      <c r="B42" s="132">
        <v>1081.01524169</v>
      </c>
      <c r="C42" s="132">
        <v>1278.69946392</v>
      </c>
      <c r="D42" s="98">
        <f t="shared" si="0"/>
        <v>-15.459787683336968</v>
      </c>
      <c r="E42" s="64"/>
      <c r="F42" s="132">
        <v>1110.31</v>
      </c>
      <c r="G42" s="132">
        <v>1081.02</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21867.7899119047</v>
      </c>
      <c r="D48" s="72"/>
      <c r="E48" s="133">
        <v>19672.672979151899</v>
      </c>
      <c r="F48" s="72"/>
      <c r="G48" s="98">
        <f>IFERROR(((C48/E48)-1)*100,IF(C48+E48&lt;&gt;0,100,0))</f>
        <v>11.158203743228356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2096</v>
      </c>
      <c r="D54" s="75"/>
      <c r="E54" s="134">
        <v>696837</v>
      </c>
      <c r="F54" s="134">
        <v>71849639.835600004</v>
      </c>
      <c r="G54" s="134">
        <v>8886709.7039999999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9326</v>
      </c>
      <c r="C68" s="66">
        <v>9589</v>
      </c>
      <c r="D68" s="98">
        <f>IFERROR(((B68/C68)-1)*100,IF(B68+C68&lt;&gt;0,100,0))</f>
        <v>-2.7427260402544618</v>
      </c>
      <c r="E68" s="66">
        <v>316175</v>
      </c>
      <c r="F68" s="66">
        <v>312253</v>
      </c>
      <c r="G68" s="98">
        <f>IFERROR(((E68/F68)-1)*100,IF(E68+F68&lt;&gt;0,100,0))</f>
        <v>1.2560327683000638</v>
      </c>
    </row>
    <row r="69" spans="1:7" s="16" customFormat="1" ht="12" x14ac:dyDescent="0.2">
      <c r="A69" s="79" t="s">
        <v>54</v>
      </c>
      <c r="B69" s="67">
        <v>256816844.17300001</v>
      </c>
      <c r="C69" s="66">
        <v>248344393.01800001</v>
      </c>
      <c r="D69" s="98">
        <f>IFERROR(((B69/C69)-1)*100,IF(B69+C69&lt;&gt;0,100,0))</f>
        <v>3.4115733607023468</v>
      </c>
      <c r="E69" s="66">
        <v>9539976488.0440006</v>
      </c>
      <c r="F69" s="66">
        <v>9431946612.9449997</v>
      </c>
      <c r="G69" s="98">
        <f>IFERROR(((E69/F69)-1)*100,IF(E69+F69&lt;&gt;0,100,0))</f>
        <v>1.1453613928511297</v>
      </c>
    </row>
    <row r="70" spans="1:7" s="62" customFormat="1" ht="12" x14ac:dyDescent="0.2">
      <c r="A70" s="79" t="s">
        <v>55</v>
      </c>
      <c r="B70" s="67">
        <v>238515491.22479001</v>
      </c>
      <c r="C70" s="66">
        <v>244096988.36895999</v>
      </c>
      <c r="D70" s="98">
        <f>IFERROR(((B70/C70)-1)*100,IF(B70+C70&lt;&gt;0,100,0))</f>
        <v>-2.2865899253674438</v>
      </c>
      <c r="E70" s="66">
        <v>9089344288.0290508</v>
      </c>
      <c r="F70" s="66">
        <v>9287383284.1225796</v>
      </c>
      <c r="G70" s="98">
        <f>IFERROR(((E70/F70)-1)*100,IF(E70+F70&lt;&gt;0,100,0))</f>
        <v>-2.1323443863040525</v>
      </c>
    </row>
    <row r="71" spans="1:7" s="16" customFormat="1" ht="12" x14ac:dyDescent="0.2">
      <c r="A71" s="79" t="s">
        <v>94</v>
      </c>
      <c r="B71" s="98">
        <f>IFERROR(B69/B68/1000,)</f>
        <v>27.537727232790051</v>
      </c>
      <c r="C71" s="98">
        <f>IFERROR(C69/C68/1000,)</f>
        <v>25.898883409948901</v>
      </c>
      <c r="D71" s="98">
        <f>IFERROR(((B71/C71)-1)*100,IF(B71+C71&lt;&gt;0,100,0))</f>
        <v>6.3278551314362774</v>
      </c>
      <c r="E71" s="98">
        <f>IFERROR(E69/E68/1000,)</f>
        <v>30.173089232368152</v>
      </c>
      <c r="F71" s="98">
        <f>IFERROR(F69/F68/1000,)</f>
        <v>30.206104066077827</v>
      </c>
      <c r="G71" s="98">
        <f>IFERROR(((E71/F71)-1)*100,IF(E71+F71&lt;&gt;0,100,0))</f>
        <v>-0.10929854984758069</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3146</v>
      </c>
      <c r="C74" s="66">
        <v>2963</v>
      </c>
      <c r="D74" s="98">
        <f>IFERROR(((B74/C74)-1)*100,IF(B74+C74&lt;&gt;0,100,0))</f>
        <v>6.1761727978400183</v>
      </c>
      <c r="E74" s="66">
        <v>131166</v>
      </c>
      <c r="F74" s="66">
        <v>139885</v>
      </c>
      <c r="G74" s="98">
        <f>IFERROR(((E74/F74)-1)*100,IF(E74+F74&lt;&gt;0,100,0))</f>
        <v>-6.2329770883225555</v>
      </c>
    </row>
    <row r="75" spans="1:7" s="16" customFormat="1" ht="12" x14ac:dyDescent="0.2">
      <c r="A75" s="79" t="s">
        <v>54</v>
      </c>
      <c r="B75" s="67">
        <v>531631275.02999997</v>
      </c>
      <c r="C75" s="66">
        <v>538777559.05999994</v>
      </c>
      <c r="D75" s="98">
        <f>IFERROR(((B75/C75)-1)*100,IF(B75+C75&lt;&gt;0,100,0))</f>
        <v>-1.3263885827887956</v>
      </c>
      <c r="E75" s="66">
        <v>24289873985.09</v>
      </c>
      <c r="F75" s="66">
        <v>23293627703.040001</v>
      </c>
      <c r="G75" s="98">
        <f>IFERROR(((E75/F75)-1)*100,IF(E75+F75&lt;&gt;0,100,0))</f>
        <v>4.276904803110515</v>
      </c>
    </row>
    <row r="76" spans="1:7" s="16" customFormat="1" ht="12" x14ac:dyDescent="0.2">
      <c r="A76" s="79" t="s">
        <v>55</v>
      </c>
      <c r="B76" s="67">
        <v>488743820.67685997</v>
      </c>
      <c r="C76" s="66">
        <v>547260120.92209005</v>
      </c>
      <c r="D76" s="98">
        <f>IFERROR(((B76/C76)-1)*100,IF(B76+C76&lt;&gt;0,100,0))</f>
        <v>-10.692593523283723</v>
      </c>
      <c r="E76" s="66">
        <v>22744258012.525101</v>
      </c>
      <c r="F76" s="66">
        <v>22608116709.7598</v>
      </c>
      <c r="G76" s="98">
        <f>IFERROR(((E76/F76)-1)*100,IF(E76+F76&lt;&gt;0,100,0))</f>
        <v>0.60217887457441055</v>
      </c>
    </row>
    <row r="77" spans="1:7" s="16" customFormat="1" ht="12" x14ac:dyDescent="0.2">
      <c r="A77" s="79" t="s">
        <v>94</v>
      </c>
      <c r="B77" s="98">
        <f>IFERROR(B75/B74/1000,)</f>
        <v>168.98641927209152</v>
      </c>
      <c r="C77" s="98">
        <f>IFERROR(C75/C74/1000,)</f>
        <v>181.83515324333445</v>
      </c>
      <c r="D77" s="98">
        <f>IFERROR(((B77/C77)-1)*100,IF(B77+C77&lt;&gt;0,100,0))</f>
        <v>-7.0661441102362392</v>
      </c>
      <c r="E77" s="98">
        <f>IFERROR(E75/E74/1000,)</f>
        <v>185.18422445671897</v>
      </c>
      <c r="F77" s="98">
        <f>IFERROR(F75/F74/1000,)</f>
        <v>166.5198391753226</v>
      </c>
      <c r="G77" s="98">
        <f>IFERROR(((E77/F77)-1)*100,IF(E77+F77&lt;&gt;0,100,0))</f>
        <v>11.208505469276432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200</v>
      </c>
      <c r="C80" s="66">
        <v>229</v>
      </c>
      <c r="D80" s="98">
        <f>IFERROR(((B80/C80)-1)*100,IF(B80+C80&lt;&gt;0,100,0))</f>
        <v>-12.663755458515279</v>
      </c>
      <c r="E80" s="66">
        <v>9461</v>
      </c>
      <c r="F80" s="66">
        <v>8057</v>
      </c>
      <c r="G80" s="98">
        <f>IFERROR(((E80/F80)-1)*100,IF(E80+F80&lt;&gt;0,100,0))</f>
        <v>17.425840883703604</v>
      </c>
    </row>
    <row r="81" spans="1:7" s="16" customFormat="1" ht="12" x14ac:dyDescent="0.2">
      <c r="A81" s="79" t="s">
        <v>54</v>
      </c>
      <c r="B81" s="67">
        <v>20004046.807999998</v>
      </c>
      <c r="C81" s="66">
        <v>21638455.848000001</v>
      </c>
      <c r="D81" s="98">
        <f>IFERROR(((B81/C81)-1)*100,IF(B81+C81&lt;&gt;0,100,0))</f>
        <v>-7.5532609696410846</v>
      </c>
      <c r="E81" s="66">
        <v>1108704990.267</v>
      </c>
      <c r="F81" s="66">
        <v>705211735.78199995</v>
      </c>
      <c r="G81" s="98">
        <f>IFERROR(((E81/F81)-1)*100,IF(E81+F81&lt;&gt;0,100,0))</f>
        <v>57.215901836569927</v>
      </c>
    </row>
    <row r="82" spans="1:7" s="16" customFormat="1" ht="12" x14ac:dyDescent="0.2">
      <c r="A82" s="79" t="s">
        <v>55</v>
      </c>
      <c r="B82" s="67">
        <v>2403758.2114003901</v>
      </c>
      <c r="C82" s="66">
        <v>2594886.3884002701</v>
      </c>
      <c r="D82" s="98">
        <f>IFERROR(((B82/C82)-1)*100,IF(B82+C82&lt;&gt;0,100,0))</f>
        <v>-7.3655701403447242</v>
      </c>
      <c r="E82" s="66">
        <v>382327028.88313699</v>
      </c>
      <c r="F82" s="66">
        <v>238170773.378508</v>
      </c>
      <c r="G82" s="98">
        <f>IFERROR(((E82/F82)-1)*100,IF(E82+F82&lt;&gt;0,100,0))</f>
        <v>60.526425413050845</v>
      </c>
    </row>
    <row r="83" spans="1:7" s="32" customFormat="1" x14ac:dyDescent="0.2">
      <c r="A83" s="79" t="s">
        <v>94</v>
      </c>
      <c r="B83" s="98">
        <f>IFERROR(B81/B80/1000,)</f>
        <v>100.02023403999999</v>
      </c>
      <c r="C83" s="98">
        <f>IFERROR(C81/C80/1000,)</f>
        <v>94.491073572052414</v>
      </c>
      <c r="D83" s="98">
        <f>IFERROR(((B83/C83)-1)*100,IF(B83+C83&lt;&gt;0,100,0))</f>
        <v>5.8515161897609413</v>
      </c>
      <c r="E83" s="98">
        <f>IFERROR(E81/E80/1000,)</f>
        <v>117.18687139488426</v>
      </c>
      <c r="F83" s="98">
        <f>IFERROR(F81/F80/1000,)</f>
        <v>87.527831175623675</v>
      </c>
      <c r="G83" s="98">
        <f>IFERROR(((E83/F83)-1)*100,IF(E83+F83&lt;&gt;0,100,0))</f>
        <v>33.885268058053477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12672</v>
      </c>
      <c r="C86" s="64">
        <f>C68+C74+C80</f>
        <v>12781</v>
      </c>
      <c r="D86" s="98">
        <f>IFERROR(((B86/C86)-1)*100,IF(B86+C86&lt;&gt;0,100,0))</f>
        <v>-0.85282841718175018</v>
      </c>
      <c r="E86" s="64">
        <f>E68+E74+E80</f>
        <v>456802</v>
      </c>
      <c r="F86" s="64">
        <f>F68+F74+F80</f>
        <v>460195</v>
      </c>
      <c r="G86" s="98">
        <f>IFERROR(((E86/F86)-1)*100,IF(E86+F86&lt;&gt;0,100,0))</f>
        <v>-0.73729614619889583</v>
      </c>
    </row>
    <row r="87" spans="1:7" s="62" customFormat="1" ht="12" x14ac:dyDescent="0.2">
      <c r="A87" s="79" t="s">
        <v>54</v>
      </c>
      <c r="B87" s="64">
        <f t="shared" ref="B87:C87" si="1">B69+B75+B81</f>
        <v>808452166.01099992</v>
      </c>
      <c r="C87" s="64">
        <f t="shared" si="1"/>
        <v>808760407.926</v>
      </c>
      <c r="D87" s="98">
        <f>IFERROR(((B87/C87)-1)*100,IF(B87+C87&lt;&gt;0,100,0))</f>
        <v>-3.8112883862673197E-2</v>
      </c>
      <c r="E87" s="64">
        <f t="shared" ref="E87:F87" si="2">E69+E75+E81</f>
        <v>34938555463.401001</v>
      </c>
      <c r="F87" s="64">
        <f t="shared" si="2"/>
        <v>33430786051.767002</v>
      </c>
      <c r="G87" s="98">
        <f>IFERROR(((E87/F87)-1)*100,IF(E87+F87&lt;&gt;0,100,0))</f>
        <v>4.5101225238893372</v>
      </c>
    </row>
    <row r="88" spans="1:7" s="62" customFormat="1" ht="12" x14ac:dyDescent="0.2">
      <c r="A88" s="79" t="s">
        <v>55</v>
      </c>
      <c r="B88" s="64">
        <f t="shared" ref="B88:C88" si="3">B70+B76+B82</f>
        <v>729663070.11305034</v>
      </c>
      <c r="C88" s="64">
        <f t="shared" si="3"/>
        <v>793951995.67945039</v>
      </c>
      <c r="D88" s="98">
        <f>IFERROR(((B88/C88)-1)*100,IF(B88+C88&lt;&gt;0,100,0))</f>
        <v>-8.0973315661714178</v>
      </c>
      <c r="E88" s="64">
        <f t="shared" ref="E88:F88" si="4">E70+E76+E82</f>
        <v>32215929329.43729</v>
      </c>
      <c r="F88" s="64">
        <f t="shared" si="4"/>
        <v>32133670767.260887</v>
      </c>
      <c r="G88" s="98">
        <f>IFERROR(((E88/F88)-1)*100,IF(E88+F88&lt;&gt;0,100,0))</f>
        <v>0.25598868791614215</v>
      </c>
    </row>
    <row r="89" spans="1:7" s="63" customFormat="1" x14ac:dyDescent="0.2">
      <c r="A89" s="79" t="s">
        <v>95</v>
      </c>
      <c r="B89" s="98">
        <f>IFERROR((B75/B87)*100,IF(B75+B87&lt;&gt;0,100,0))</f>
        <v>65.759150309799097</v>
      </c>
      <c r="C89" s="98">
        <f>IFERROR((C75/C87)*100,IF(C75+C87&lt;&gt;0,100,0))</f>
        <v>66.61769713006241</v>
      </c>
      <c r="D89" s="98">
        <f>IFERROR(((B89/C89)-1)*100,IF(B89+C89&lt;&gt;0,100,0))</f>
        <v>-1.288766885152326</v>
      </c>
      <c r="E89" s="98">
        <f>IFERROR((E75/E87)*100,IF(E75+E87&lt;&gt;0,100,0))</f>
        <v>69.521689328381768</v>
      </c>
      <c r="F89" s="98">
        <f>IFERROR((F75/F87)*100,IF(F75+F87&lt;&gt;0,100,0))</f>
        <v>69.677176202109678</v>
      </c>
      <c r="G89" s="98">
        <f>IFERROR(((E89/F89)-1)*100,IF(E89+F89&lt;&gt;0,100,0))</f>
        <v>-0.22315323640110796</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63037844.294</v>
      </c>
      <c r="C97" s="135">
        <v>64259134.539999999</v>
      </c>
      <c r="D97" s="65">
        <f>B97-C97</f>
        <v>-1221290.2459999993</v>
      </c>
      <c r="E97" s="135">
        <v>3215725591.901</v>
      </c>
      <c r="F97" s="135">
        <v>2958677530.3699999</v>
      </c>
      <c r="G97" s="80">
        <f>E97-F97</f>
        <v>257048061.53100014</v>
      </c>
    </row>
    <row r="98" spans="1:7" s="62" customFormat="1" ht="13.5" x14ac:dyDescent="0.2">
      <c r="A98" s="114" t="s">
        <v>88</v>
      </c>
      <c r="B98" s="66">
        <v>59848461.560999997</v>
      </c>
      <c r="C98" s="135">
        <v>67248719.932999998</v>
      </c>
      <c r="D98" s="65">
        <f>B98-C98</f>
        <v>-7400258.3720000014</v>
      </c>
      <c r="E98" s="135">
        <v>3177081037.4860001</v>
      </c>
      <c r="F98" s="135">
        <v>2952692000.6170001</v>
      </c>
      <c r="G98" s="80">
        <f>E98-F98</f>
        <v>224389036.86899996</v>
      </c>
    </row>
    <row r="99" spans="1:7" s="62" customFormat="1" ht="12" x14ac:dyDescent="0.2">
      <c r="A99" s="115" t="s">
        <v>16</v>
      </c>
      <c r="B99" s="65">
        <f>B97-B98</f>
        <v>3189382.7330000028</v>
      </c>
      <c r="C99" s="65">
        <f>C97-C98</f>
        <v>-2989585.3929999992</v>
      </c>
      <c r="D99" s="82"/>
      <c r="E99" s="65">
        <f>E97-E98</f>
        <v>38644554.414999962</v>
      </c>
      <c r="F99" s="82">
        <f>F97-F98</f>
        <v>5985529.7529997826</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24432863.897999998</v>
      </c>
      <c r="C102" s="135">
        <v>26141537.328000002</v>
      </c>
      <c r="D102" s="65">
        <f>B102-C102</f>
        <v>-1708673.4300000034</v>
      </c>
      <c r="E102" s="135">
        <v>1090832700.444</v>
      </c>
      <c r="F102" s="135">
        <v>1048745178.154</v>
      </c>
      <c r="G102" s="80">
        <f>E102-F102</f>
        <v>42087522.289999962</v>
      </c>
    </row>
    <row r="103" spans="1:7" s="16" customFormat="1" ht="13.5" x14ac:dyDescent="0.2">
      <c r="A103" s="79" t="s">
        <v>88</v>
      </c>
      <c r="B103" s="66">
        <v>33323785.706</v>
      </c>
      <c r="C103" s="135">
        <v>32950053.829999998</v>
      </c>
      <c r="D103" s="65">
        <f>B103-C103</f>
        <v>373731.87600000203</v>
      </c>
      <c r="E103" s="135">
        <v>1245731376.5880001</v>
      </c>
      <c r="F103" s="135">
        <v>1206812624.395</v>
      </c>
      <c r="G103" s="80">
        <f>E103-F103</f>
        <v>38918752.193000078</v>
      </c>
    </row>
    <row r="104" spans="1:7" s="28" customFormat="1" ht="12" x14ac:dyDescent="0.2">
      <c r="A104" s="81" t="s">
        <v>16</v>
      </c>
      <c r="B104" s="65">
        <f>B102-B103</f>
        <v>-8890921.8080000021</v>
      </c>
      <c r="C104" s="65">
        <f>C102-C103</f>
        <v>-6808516.5019999966</v>
      </c>
      <c r="D104" s="82"/>
      <c r="E104" s="65">
        <f>E102-E103</f>
        <v>-154898676.14400005</v>
      </c>
      <c r="F104" s="82">
        <f>F102-F103</f>
        <v>-158067446.24099994</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831.21311383830505</v>
      </c>
      <c r="C111" s="137">
        <v>806.55030325218797</v>
      </c>
      <c r="D111" s="98">
        <f>IFERROR(((B111/C111)-1)*100,IF(B111+C111&lt;&gt;0,100,0))</f>
        <v>3.0578143094945442</v>
      </c>
      <c r="E111" s="84"/>
      <c r="F111" s="136">
        <v>854.67295415043395</v>
      </c>
      <c r="G111" s="136">
        <v>817.97992235522497</v>
      </c>
    </row>
    <row r="112" spans="1:7" s="16" customFormat="1" ht="12" x14ac:dyDescent="0.2">
      <c r="A112" s="79" t="s">
        <v>50</v>
      </c>
      <c r="B112" s="136">
        <v>819.40438350117597</v>
      </c>
      <c r="C112" s="137">
        <v>796.13782582644399</v>
      </c>
      <c r="D112" s="98">
        <f>IFERROR(((B112/C112)-1)*100,IF(B112+C112&lt;&gt;0,100,0))</f>
        <v>2.922428368552854</v>
      </c>
      <c r="E112" s="84"/>
      <c r="F112" s="136">
        <v>842.59142132301201</v>
      </c>
      <c r="G112" s="136">
        <v>806.35718793029105</v>
      </c>
    </row>
    <row r="113" spans="1:7" s="16" customFormat="1" ht="12" x14ac:dyDescent="0.2">
      <c r="A113" s="79" t="s">
        <v>51</v>
      </c>
      <c r="B113" s="136">
        <v>890.77724822541802</v>
      </c>
      <c r="C113" s="137">
        <v>852.61229199292495</v>
      </c>
      <c r="D113" s="98">
        <f>IFERROR(((B113/C113)-1)*100,IF(B113+C113&lt;&gt;0,100,0))</f>
        <v>4.476238096835905</v>
      </c>
      <c r="E113" s="84"/>
      <c r="F113" s="136">
        <v>915.08448539522897</v>
      </c>
      <c r="G113" s="136">
        <v>876.62356959295096</v>
      </c>
    </row>
    <row r="114" spans="1:7" s="28" customFormat="1" ht="12" x14ac:dyDescent="0.2">
      <c r="A114" s="81" t="s">
        <v>52</v>
      </c>
      <c r="B114" s="85"/>
      <c r="C114" s="84"/>
      <c r="D114" s="86"/>
      <c r="E114" s="84"/>
      <c r="F114" s="71"/>
      <c r="G114" s="71"/>
    </row>
    <row r="115" spans="1:7" s="16" customFormat="1" ht="12" x14ac:dyDescent="0.2">
      <c r="A115" s="79" t="s">
        <v>56</v>
      </c>
      <c r="B115" s="136">
        <v>638.87026534828703</v>
      </c>
      <c r="C115" s="137">
        <v>613.66253589108203</v>
      </c>
      <c r="D115" s="98">
        <f>IFERROR(((B115/C115)-1)*100,IF(B115+C115&lt;&gt;0,100,0))</f>
        <v>4.1077510818876339</v>
      </c>
      <c r="E115" s="84"/>
      <c r="F115" s="136">
        <v>645.26730330456598</v>
      </c>
      <c r="G115" s="136">
        <v>636.44816409751002</v>
      </c>
    </row>
    <row r="116" spans="1:7" s="16" customFormat="1" ht="12" x14ac:dyDescent="0.2">
      <c r="A116" s="79" t="s">
        <v>57</v>
      </c>
      <c r="B116" s="136">
        <v>833.18255881779498</v>
      </c>
      <c r="C116" s="137">
        <v>799.85875105572904</v>
      </c>
      <c r="D116" s="98">
        <f>IFERROR(((B116/C116)-1)*100,IF(B116+C116&lt;&gt;0,100,0))</f>
        <v>4.166211561489086</v>
      </c>
      <c r="E116" s="84"/>
      <c r="F116" s="136">
        <v>844.91516157542605</v>
      </c>
      <c r="G116" s="136">
        <v>828.95937430462504</v>
      </c>
    </row>
    <row r="117" spans="1:7" s="16" customFormat="1" ht="12" x14ac:dyDescent="0.2">
      <c r="A117" s="79" t="s">
        <v>59</v>
      </c>
      <c r="B117" s="136">
        <v>948.03486695970196</v>
      </c>
      <c r="C117" s="137">
        <v>907.20203116126697</v>
      </c>
      <c r="D117" s="98">
        <f>IFERROR(((B117/C117)-1)*100,IF(B117+C117&lt;&gt;0,100,0))</f>
        <v>4.5009638863095169</v>
      </c>
      <c r="E117" s="84"/>
      <c r="F117" s="136">
        <v>974.02035578182404</v>
      </c>
      <c r="G117" s="136">
        <v>935.04638199368003</v>
      </c>
    </row>
    <row r="118" spans="1:7" s="16" customFormat="1" ht="12" x14ac:dyDescent="0.2">
      <c r="A118" s="79" t="s">
        <v>58</v>
      </c>
      <c r="B118" s="136">
        <v>881.67052334945004</v>
      </c>
      <c r="C118" s="137">
        <v>863.98916777817306</v>
      </c>
      <c r="D118" s="98">
        <f>IFERROR(((B118/C118)-1)*100,IF(B118+C118&lt;&gt;0,100,0))</f>
        <v>2.0464788484265695</v>
      </c>
      <c r="E118" s="84"/>
      <c r="F118" s="136">
        <v>912.02017385168699</v>
      </c>
      <c r="G118" s="136">
        <v>862.64815243395401</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6</v>
      </c>
      <c r="C126" s="66">
        <v>0</v>
      </c>
      <c r="D126" s="98">
        <f>IFERROR(((B126/C126)-1)*100,IF(B126+C126&lt;&gt;0,100,0))</f>
        <v>100</v>
      </c>
      <c r="E126" s="66">
        <v>14</v>
      </c>
      <c r="F126" s="66">
        <v>22</v>
      </c>
      <c r="G126" s="98">
        <f>IFERROR(((E126/F126)-1)*100,IF(E126+F126&lt;&gt;0,100,0))</f>
        <v>-36.363636363636367</v>
      </c>
    </row>
    <row r="127" spans="1:7" s="16" customFormat="1" ht="12" x14ac:dyDescent="0.2">
      <c r="A127" s="79" t="s">
        <v>72</v>
      </c>
      <c r="B127" s="67">
        <v>297</v>
      </c>
      <c r="C127" s="66">
        <v>161</v>
      </c>
      <c r="D127" s="98">
        <f>IFERROR(((B127/C127)-1)*100,IF(B127+C127&lt;&gt;0,100,0))</f>
        <v>84.472049689440993</v>
      </c>
      <c r="E127" s="66">
        <v>13760</v>
      </c>
      <c r="F127" s="66">
        <v>11232</v>
      </c>
      <c r="G127" s="98">
        <f>IFERROR(((E127/F127)-1)*100,IF(E127+F127&lt;&gt;0,100,0))</f>
        <v>22.507122507122503</v>
      </c>
    </row>
    <row r="128" spans="1:7" s="16" customFormat="1" ht="12" x14ac:dyDescent="0.2">
      <c r="A128" s="79" t="s">
        <v>74</v>
      </c>
      <c r="B128" s="67">
        <v>8</v>
      </c>
      <c r="C128" s="66">
        <v>2</v>
      </c>
      <c r="D128" s="98">
        <f>IFERROR(((B128/C128)-1)*100,IF(B128+C128&lt;&gt;0,100,0))</f>
        <v>300</v>
      </c>
      <c r="E128" s="66">
        <v>387</v>
      </c>
      <c r="F128" s="66">
        <v>400</v>
      </c>
      <c r="G128" s="98">
        <f>IFERROR(((E128/F128)-1)*100,IF(E128+F128&lt;&gt;0,100,0))</f>
        <v>-3.2499999999999973</v>
      </c>
    </row>
    <row r="129" spans="1:7" s="28" customFormat="1" ht="12" x14ac:dyDescent="0.2">
      <c r="A129" s="81" t="s">
        <v>34</v>
      </c>
      <c r="B129" s="82">
        <f>SUM(B126:B128)</f>
        <v>311</v>
      </c>
      <c r="C129" s="82">
        <f>SUM(C126:C128)</f>
        <v>163</v>
      </c>
      <c r="D129" s="98">
        <f>IFERROR(((B129/C129)-1)*100,IF(B129+C129&lt;&gt;0,100,0))</f>
        <v>90.797546012269947</v>
      </c>
      <c r="E129" s="82">
        <f>SUM(E126:E128)</f>
        <v>14161</v>
      </c>
      <c r="F129" s="82">
        <f>SUM(F126:F128)</f>
        <v>11654</v>
      </c>
      <c r="G129" s="98">
        <f>IFERROR(((E129/F129)-1)*100,IF(E129+F129&lt;&gt;0,100,0))</f>
        <v>21.511927235284013</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70</v>
      </c>
      <c r="C132" s="66">
        <v>8</v>
      </c>
      <c r="D132" s="98">
        <f>IFERROR(((B132/C132)-1)*100,IF(B132+C132&lt;&gt;0,100,0))</f>
        <v>775</v>
      </c>
      <c r="E132" s="66">
        <v>1125</v>
      </c>
      <c r="F132" s="66">
        <v>1133</v>
      </c>
      <c r="G132" s="98">
        <f>IFERROR(((E132/F132)-1)*100,IF(E132+F132&lt;&gt;0,100,0))</f>
        <v>-0.70609002647837871</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70</v>
      </c>
      <c r="C134" s="82">
        <f>SUM(C132:C133)</f>
        <v>8</v>
      </c>
      <c r="D134" s="98">
        <f>IFERROR(((B134/C134)-1)*100,IF(B134+C134&lt;&gt;0,100,0))</f>
        <v>775</v>
      </c>
      <c r="E134" s="82">
        <f>SUM(E132:E133)</f>
        <v>1125</v>
      </c>
      <c r="F134" s="82">
        <f>SUM(F132:F133)</f>
        <v>1133</v>
      </c>
      <c r="G134" s="98">
        <f>IFERROR(((E134/F134)-1)*100,IF(E134+F134&lt;&gt;0,100,0))</f>
        <v>-0.70609002647837871</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830</v>
      </c>
      <c r="C137" s="66">
        <v>0</v>
      </c>
      <c r="D137" s="98">
        <f>IFERROR(((B137/C137)-1)*100,IF(B137+C137&lt;&gt;0,100,0))</f>
        <v>100</v>
      </c>
      <c r="E137" s="66">
        <v>1252</v>
      </c>
      <c r="F137" s="66">
        <v>261815</v>
      </c>
      <c r="G137" s="98">
        <f>IFERROR(((E137/F137)-1)*100,IF(E137+F137&lt;&gt;0,100,0))</f>
        <v>-99.52179974409411</v>
      </c>
    </row>
    <row r="138" spans="1:7" s="16" customFormat="1" ht="12" x14ac:dyDescent="0.2">
      <c r="A138" s="79" t="s">
        <v>72</v>
      </c>
      <c r="B138" s="67">
        <v>275447</v>
      </c>
      <c r="C138" s="66">
        <v>54660</v>
      </c>
      <c r="D138" s="98">
        <f>IFERROR(((B138/C138)-1)*100,IF(B138+C138&lt;&gt;0,100,0))</f>
        <v>403.92791803878521</v>
      </c>
      <c r="E138" s="66">
        <v>13596793</v>
      </c>
      <c r="F138" s="66">
        <v>11642595</v>
      </c>
      <c r="G138" s="98">
        <f>IFERROR(((E138/F138)-1)*100,IF(E138+F138&lt;&gt;0,100,0))</f>
        <v>16.784900617087505</v>
      </c>
    </row>
    <row r="139" spans="1:7" s="16" customFormat="1" ht="12" x14ac:dyDescent="0.2">
      <c r="A139" s="79" t="s">
        <v>74</v>
      </c>
      <c r="B139" s="67">
        <v>37</v>
      </c>
      <c r="C139" s="66">
        <v>6</v>
      </c>
      <c r="D139" s="98">
        <f>IFERROR(((B139/C139)-1)*100,IF(B139+C139&lt;&gt;0,100,0))</f>
        <v>516.66666666666674</v>
      </c>
      <c r="E139" s="66">
        <v>16456</v>
      </c>
      <c r="F139" s="66">
        <v>17269</v>
      </c>
      <c r="G139" s="98">
        <f>IFERROR(((E139/F139)-1)*100,IF(E139+F139&lt;&gt;0,100,0))</f>
        <v>-4.7078580114656265</v>
      </c>
    </row>
    <row r="140" spans="1:7" s="16" customFormat="1" ht="12" x14ac:dyDescent="0.2">
      <c r="A140" s="81" t="s">
        <v>34</v>
      </c>
      <c r="B140" s="82">
        <f>SUM(B137:B139)</f>
        <v>276314</v>
      </c>
      <c r="C140" s="82">
        <f>SUM(C137:C139)</f>
        <v>54666</v>
      </c>
      <c r="D140" s="98">
        <f>IFERROR(((B140/C140)-1)*100,IF(B140+C140&lt;&gt;0,100,0))</f>
        <v>405.45860315369697</v>
      </c>
      <c r="E140" s="82">
        <f>SUM(E137:E139)</f>
        <v>13614501</v>
      </c>
      <c r="F140" s="82">
        <f>SUM(F137:F139)</f>
        <v>11921679</v>
      </c>
      <c r="G140" s="98">
        <f>IFERROR(((E140/F140)-1)*100,IF(E140+F140&lt;&gt;0,100,0))</f>
        <v>14.199526761289238</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45220</v>
      </c>
      <c r="C143" s="66">
        <v>6000</v>
      </c>
      <c r="D143" s="98">
        <f>IFERROR(((B143/C143)-1)*100,)</f>
        <v>653.66666666666674</v>
      </c>
      <c r="E143" s="66">
        <v>655620</v>
      </c>
      <c r="F143" s="66">
        <v>604324</v>
      </c>
      <c r="G143" s="98">
        <f>IFERROR(((E143/F143)-1)*100,)</f>
        <v>8.4881619793355956</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45220</v>
      </c>
      <c r="C145" s="82">
        <f>SUM(C143:C144)</f>
        <v>6000</v>
      </c>
      <c r="D145" s="98">
        <f>IFERROR(((B145/C145)-1)*100,)</f>
        <v>653.66666666666674</v>
      </c>
      <c r="E145" s="82">
        <f>SUM(E143:E144)</f>
        <v>655620</v>
      </c>
      <c r="F145" s="82">
        <f>SUM(F143:F144)</f>
        <v>604324</v>
      </c>
      <c r="G145" s="98">
        <f>IFERROR(((E145/F145)-1)*100,)</f>
        <v>8.4881619793355956</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19148.072499999998</v>
      </c>
      <c r="C148" s="66">
        <v>0</v>
      </c>
      <c r="D148" s="98">
        <f>IFERROR(((B148/C148)-1)*100,IF(B148+C148&lt;&gt;0,100,0))</f>
        <v>100</v>
      </c>
      <c r="E148" s="66">
        <v>28990.319500000001</v>
      </c>
      <c r="F148" s="66">
        <v>6287021.1775000002</v>
      </c>
      <c r="G148" s="98">
        <f>IFERROR(((E148/F148)-1)*100,IF(E148+F148&lt;&gt;0,100,0))</f>
        <v>-99.538886243874117</v>
      </c>
    </row>
    <row r="149" spans="1:7" s="32" customFormat="1" x14ac:dyDescent="0.2">
      <c r="A149" s="79" t="s">
        <v>72</v>
      </c>
      <c r="B149" s="67">
        <v>23652677.760129999</v>
      </c>
      <c r="C149" s="66">
        <v>5037809.9064100003</v>
      </c>
      <c r="D149" s="98">
        <f>IFERROR(((B149/C149)-1)*100,IF(B149+C149&lt;&gt;0,100,0))</f>
        <v>369.50318093651856</v>
      </c>
      <c r="E149" s="66">
        <v>1198974412.2072899</v>
      </c>
      <c r="F149" s="66">
        <v>1087828835.9337201</v>
      </c>
      <c r="G149" s="98">
        <f>IFERROR(((E149/F149)-1)*100,IF(E149+F149&lt;&gt;0,100,0))</f>
        <v>10.217193422545169</v>
      </c>
    </row>
    <row r="150" spans="1:7" s="32" customFormat="1" x14ac:dyDescent="0.2">
      <c r="A150" s="79" t="s">
        <v>74</v>
      </c>
      <c r="B150" s="67">
        <v>146898.92000000001</v>
      </c>
      <c r="C150" s="66">
        <v>47455.35</v>
      </c>
      <c r="D150" s="98">
        <f>IFERROR(((B150/C150)-1)*100,IF(B150+C150&lt;&gt;0,100,0))</f>
        <v>209.55186296171036</v>
      </c>
      <c r="E150" s="66">
        <v>107184342.5</v>
      </c>
      <c r="F150" s="66">
        <v>101540727.63</v>
      </c>
      <c r="G150" s="98">
        <f>IFERROR(((E150/F150)-1)*100,IF(E150+F150&lt;&gt;0,100,0))</f>
        <v>5.557981513156518</v>
      </c>
    </row>
    <row r="151" spans="1:7" s="16" customFormat="1" ht="12" x14ac:dyDescent="0.2">
      <c r="A151" s="81" t="s">
        <v>34</v>
      </c>
      <c r="B151" s="82">
        <f>SUM(B148:B150)</f>
        <v>23818724.752630003</v>
      </c>
      <c r="C151" s="82">
        <f>SUM(C148:C150)</f>
        <v>5085265.2564099999</v>
      </c>
      <c r="D151" s="98">
        <f>IFERROR(((B151/C151)-1)*100,IF(B151+C151&lt;&gt;0,100,0))</f>
        <v>368.3870663896322</v>
      </c>
      <c r="E151" s="82">
        <f>SUM(E148:E150)</f>
        <v>1306187745.0267899</v>
      </c>
      <c r="F151" s="82">
        <f>SUM(F148:F150)</f>
        <v>1195656584.74122</v>
      </c>
      <c r="G151" s="98">
        <f>IFERROR(((E151/F151)-1)*100,IF(E151+F151&lt;&gt;0,100,0))</f>
        <v>9.244390211717235</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22966.654999999999</v>
      </c>
      <c r="C154" s="66">
        <v>2378</v>
      </c>
      <c r="D154" s="98">
        <f>IFERROR(((B154/C154)-1)*100,IF(B154+C154&lt;&gt;0,100,0))</f>
        <v>865.79709840201849</v>
      </c>
      <c r="E154" s="66">
        <v>1111444.45117</v>
      </c>
      <c r="F154" s="66">
        <v>992365.90833000001</v>
      </c>
      <c r="G154" s="98">
        <f>IFERROR(((E154/F154)-1)*100,IF(E154+F154&lt;&gt;0,100,0))</f>
        <v>11.999459255950363</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22966.654999999999</v>
      </c>
      <c r="C156" s="82">
        <f>SUM(C154:C155)</f>
        <v>2378</v>
      </c>
      <c r="D156" s="98">
        <f>IFERROR(((B156/C156)-1)*100,IF(B156+C156&lt;&gt;0,100,0))</f>
        <v>865.79709840201849</v>
      </c>
      <c r="E156" s="82">
        <f>SUM(E154:E155)</f>
        <v>1111444.45117</v>
      </c>
      <c r="F156" s="82">
        <f>SUM(F154:F155)</f>
        <v>992365.90833000001</v>
      </c>
      <c r="G156" s="98">
        <f>IFERROR(((E156/F156)-1)*100,IF(E156+F156&lt;&gt;0,100,0))</f>
        <v>11.999459255950363</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215</v>
      </c>
      <c r="D159" s="98">
        <f>IFERROR(((B159/C159)-1)*100,IF(B159+C159&lt;&gt;0,100,0))</f>
        <v>93.023255813953497</v>
      </c>
      <c r="E159" s="78"/>
      <c r="F159" s="78"/>
      <c r="G159" s="65"/>
    </row>
    <row r="160" spans="1:7" s="16" customFormat="1" ht="12" x14ac:dyDescent="0.2">
      <c r="A160" s="79" t="s">
        <v>72</v>
      </c>
      <c r="B160" s="67">
        <v>1434025</v>
      </c>
      <c r="C160" s="66">
        <v>1042818</v>
      </c>
      <c r="D160" s="98">
        <f>IFERROR(((B160/C160)-1)*100,IF(B160+C160&lt;&gt;0,100,0))</f>
        <v>37.514408075042823</v>
      </c>
      <c r="E160" s="78"/>
      <c r="F160" s="78"/>
      <c r="G160" s="65"/>
    </row>
    <row r="161" spans="1:7" s="16" customFormat="1" ht="12" x14ac:dyDescent="0.2">
      <c r="A161" s="79" t="s">
        <v>74</v>
      </c>
      <c r="B161" s="67">
        <v>1636</v>
      </c>
      <c r="C161" s="66">
        <v>1704</v>
      </c>
      <c r="D161" s="98">
        <f>IFERROR(((B161/C161)-1)*100,IF(B161+C161&lt;&gt;0,100,0))</f>
        <v>-3.9906103286384997</v>
      </c>
      <c r="E161" s="78"/>
      <c r="F161" s="78"/>
      <c r="G161" s="65"/>
    </row>
    <row r="162" spans="1:7" s="28" customFormat="1" ht="12" x14ac:dyDescent="0.2">
      <c r="A162" s="81" t="s">
        <v>34</v>
      </c>
      <c r="B162" s="82">
        <f>SUM(B159:B161)</f>
        <v>1436076</v>
      </c>
      <c r="C162" s="82">
        <f>SUM(C159:C161)</f>
        <v>1044737</v>
      </c>
      <c r="D162" s="98">
        <f>IFERROR(((B162/C162)-1)*100,IF(B162+C162&lt;&gt;0,100,0))</f>
        <v>37.458135396755353</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131744</v>
      </c>
      <c r="C165" s="66">
        <v>126484</v>
      </c>
      <c r="D165" s="98">
        <f>IFERROR(((B165/C165)-1)*100,IF(B165+C165&lt;&gt;0,100,0))</f>
        <v>4.1586287593687654</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131744</v>
      </c>
      <c r="C167" s="82">
        <f>SUM(C165:C166)</f>
        <v>126484</v>
      </c>
      <c r="D167" s="98">
        <f>IFERROR(((B167/C167)-1)*100,IF(B167+C167&lt;&gt;0,100,0))</f>
        <v>4.1586287593687654</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12631</v>
      </c>
      <c r="C175" s="113">
        <v>8417</v>
      </c>
      <c r="D175" s="111">
        <f>IFERROR(((B175/C175)-1)*100,IF(B175+C175&lt;&gt;0,100,0))</f>
        <v>50.065343946774377</v>
      </c>
      <c r="E175" s="113">
        <v>509458</v>
      </c>
      <c r="F175" s="113">
        <v>433916</v>
      </c>
      <c r="G175" s="111">
        <f>IFERROR(((E175/F175)-1)*100,IF(E175+F175&lt;&gt;0,100,0))</f>
        <v>17.40936033702376</v>
      </c>
    </row>
    <row r="176" spans="1:7" x14ac:dyDescent="0.2">
      <c r="A176" s="101" t="s">
        <v>32</v>
      </c>
      <c r="B176" s="112">
        <v>122819</v>
      </c>
      <c r="C176" s="113">
        <v>110770</v>
      </c>
      <c r="D176" s="111">
        <f t="shared" ref="D176:D178" si="5">IFERROR(((B176/C176)-1)*100,IF(B176+C176&lt;&gt;0,100,0))</f>
        <v>10.877493906292312</v>
      </c>
      <c r="E176" s="113">
        <v>3169132</v>
      </c>
      <c r="F176" s="113">
        <v>3146121</v>
      </c>
      <c r="G176" s="111">
        <f>IFERROR(((E176/F176)-1)*100,IF(E176+F176&lt;&gt;0,100,0))</f>
        <v>0.73140861397256174</v>
      </c>
    </row>
    <row r="177" spans="1:7" x14ac:dyDescent="0.2">
      <c r="A177" s="101" t="s">
        <v>92</v>
      </c>
      <c r="B177" s="112">
        <v>57497859</v>
      </c>
      <c r="C177" s="113">
        <v>38631837</v>
      </c>
      <c r="D177" s="111">
        <f t="shared" si="5"/>
        <v>48.835425558458432</v>
      </c>
      <c r="E177" s="113">
        <v>1379488876</v>
      </c>
      <c r="F177" s="113">
        <v>1044247980</v>
      </c>
      <c r="G177" s="111">
        <f>IFERROR(((E177/F177)-1)*100,IF(E177+F177&lt;&gt;0,100,0))</f>
        <v>32.103571414138621</v>
      </c>
    </row>
    <row r="178" spans="1:7" x14ac:dyDescent="0.2">
      <c r="A178" s="101" t="s">
        <v>93</v>
      </c>
      <c r="B178" s="112">
        <v>113156</v>
      </c>
      <c r="C178" s="113">
        <v>140888</v>
      </c>
      <c r="D178" s="111">
        <f t="shared" si="5"/>
        <v>-19.683720402021464</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385</v>
      </c>
      <c r="C181" s="113">
        <v>243</v>
      </c>
      <c r="D181" s="111">
        <f t="shared" ref="D181:D184" si="6">IFERROR(((B181/C181)-1)*100,IF(B181+C181&lt;&gt;0,100,0))</f>
        <v>58.436213991769549</v>
      </c>
      <c r="E181" s="113">
        <v>19007</v>
      </c>
      <c r="F181" s="113">
        <v>19615</v>
      </c>
      <c r="G181" s="111">
        <f t="shared" ref="G181" si="7">IFERROR(((E181/F181)-1)*100,IF(E181+F181&lt;&gt;0,100,0))</f>
        <v>-3.0996686209533553</v>
      </c>
    </row>
    <row r="182" spans="1:7" x14ac:dyDescent="0.2">
      <c r="A182" s="101" t="s">
        <v>32</v>
      </c>
      <c r="B182" s="112">
        <v>7382</v>
      </c>
      <c r="C182" s="113">
        <v>2226</v>
      </c>
      <c r="D182" s="111">
        <f t="shared" si="6"/>
        <v>231.62623539982033</v>
      </c>
      <c r="E182" s="113">
        <v>263956</v>
      </c>
      <c r="F182" s="113">
        <v>236231</v>
      </c>
      <c r="G182" s="111">
        <f t="shared" ref="G182" si="8">IFERROR(((E182/F182)-1)*100,IF(E182+F182&lt;&gt;0,100,0))</f>
        <v>11.736393614724561</v>
      </c>
    </row>
    <row r="183" spans="1:7" x14ac:dyDescent="0.2">
      <c r="A183" s="101" t="s">
        <v>92</v>
      </c>
      <c r="B183" s="112">
        <v>115769</v>
      </c>
      <c r="C183" s="113">
        <v>26167</v>
      </c>
      <c r="D183" s="111">
        <f t="shared" si="6"/>
        <v>342.42366339282302</v>
      </c>
      <c r="E183" s="113">
        <v>5068912</v>
      </c>
      <c r="F183" s="113">
        <v>4174891</v>
      </c>
      <c r="G183" s="111">
        <f t="shared" ref="G183" si="9">IFERROR(((E183/F183)-1)*100,IF(E183+F183&lt;&gt;0,100,0))</f>
        <v>21.414235724956644</v>
      </c>
    </row>
    <row r="184" spans="1:7" x14ac:dyDescent="0.2">
      <c r="A184" s="101" t="s">
        <v>93</v>
      </c>
      <c r="B184" s="112">
        <v>44433</v>
      </c>
      <c r="C184" s="113">
        <v>21894</v>
      </c>
      <c r="D184" s="111">
        <f t="shared" si="6"/>
        <v>102.94601260619349</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2022-12-05T06:55:51Z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