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BC60A9A8-03AC-4BA1-BD02-CC833158FF05}" xr6:coauthVersionLast="47" xr6:coauthVersionMax="47" xr10:uidLastSave="{00000000-0000-0000-0000-000000000000}"/>
  <bookViews>
    <workbookView xWindow="1470" yWindow="1470" windowWidth="8565"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<sst xmlns="http://schemas.openxmlformats.org/spreadsheetml/2006/main" count="270" uniqueCount="102">
  <si>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</si>
  <si>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</si>
  <si>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</si>
  <si>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</si>
  <si>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</si>
  <si>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</si>
  <si>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</si>
  <si>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</si>
  <si>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</si>
  <si>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</si>
  <si>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</si>
  <si>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</si>
  <si>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</si>
  <si>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</si>
  <si>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</si>
  <si>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</si>
  <si>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</si>
  <si>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</si>
  <si>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</si>
  <si>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</si>
  <si>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</si>
  <si>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</si>
  <si>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</si>
  <si>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</si>
  <si>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</si>
  <si>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</si>
  <si>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</si>
  <si>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</si>
  <si>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</si>
  <si>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</si>
  <si>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</si>
  <si>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</si>
  <si>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</si>
  <si>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</si>
  <si>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</si>
  <si>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</si>
  <si>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</si>
  <si>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</si>
  <si>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</si>
  <si>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</si>
  <si>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</si>
  <si>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</si>
  <si>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</si>
  <si>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</si>
  <si>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</si>
  <si>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</si>
  <si>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</si>
  <si>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</si>
  <si>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</si>
  <si>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</si>
  <si>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</si>
  <si>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</si>
  <si>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</si>
  <si>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</si>
  <si>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</si>
  <si>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</si>
  <si>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</si>
  <si>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</si>
  <si>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</si>
  <si>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</si>
  <si>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</si>
  <si>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</si>
  <si>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</si>
  <si>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</si>
  <si>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</si>
  <si>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</si>
  <si>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</si>
  <si>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</si>
  <si>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</si>
  <si>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</si>
  <si>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</si>
  <si>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</si>
  <si>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</si>
  <si>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</si>
  <si>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</si>
  <si>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</si>
  <si>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</si>
  <si>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</si>
  <si>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</si>
  <si>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</si>
  <si>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</si>
  <si>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</si>
  <si>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</si>
  <si>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</si>
  <si>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</si>
  <si>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</si>
  <si>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</si>
  <si>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</si>
  <si>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</si>
  <si>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</si>
  <si>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</si>
  <si>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</si>
  <si>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</si>
  <si>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</si>
  <si>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</si>
  <si>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</si>
  <si>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</si>
  <si>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</si>
  <si>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</si>
  <si>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23 December 2022</t>
  </si>
  <si>
    <t>23.12.2022</t>
  </si>
  <si>
    <t>24.12.2021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</si>
</sst>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955826</v>
      </c>
      <c r="C11" s="67">
        <v>819073</v>
      </c>
      <c r="D11" s="98">
        <f>IFERROR(((B11/C11)-1)*100,IF(B11+C11&lt;&gt;0,100,0))</f>
        <v>16.696069825278094</v>
      </c>
      <c r="E11" s="67">
        <v>80154489</v>
      </c>
      <c r="F11" s="67">
        <v>81062928</v>
      </c>
      <c r="G11" s="98">
        <f>IFERROR(((E11/F11)-1)*100,IF(E11+F11&lt;&gt;0,100,0))</f>
        <v>-1.1206590021026641</v>
      </c>
    </row>
    <row r="12" spans="1:7" s="16" customFormat="1" ht="12" x14ac:dyDescent="0.2">
      <c r="A12" s="64" t="s">
        <v>9</v>
      </c>
      <c r="B12" s="67">
        <v>865233.38199999998</v>
      </c>
      <c r="C12" s="67">
        <v>773032.41899999999</v>
      </c>
      <c r="D12" s="98">
        <f>IFERROR(((B12/C12)-1)*100,IF(B12+C12&lt;&gt;0,100,0))</f>
        <v>11.927179343819994</v>
      </c>
      <c r="E12" s="67">
        <v>80851413.672000006</v>
      </c>
      <c r="F12" s="67">
        <v>121536190.502</v>
      </c>
      <c r="G12" s="98">
        <f>IFERROR(((E12/F12)-1)*100,IF(E12+F12&lt;&gt;0,100,0))</f>
        <v>-33.475441892619209</v>
      </c>
    </row>
    <row r="13" spans="1:7" s="16" customFormat="1" ht="12" x14ac:dyDescent="0.2">
      <c r="A13" s="64" t="s">
        <v>10</v>
      </c>
      <c r="B13" s="67">
        <v>54278429.984106801</v>
      </c>
      <c r="C13" s="67">
        <v>47315290.148369104</v>
      </c>
      <c r="D13" s="98">
        <f>IFERROR(((B13/C13)-1)*100,IF(B13+C13&lt;&gt;0,100,0))</f>
        <v>14.716468638156943</v>
      </c>
      <c r="E13" s="67">
        <v>5850512449.21521</v>
      </c>
      <c r="F13" s="67">
        <v>5835699160.2254601</v>
      </c>
      <c r="G13" s="98">
        <f>IFERROR(((E13/F13)-1)*100,IF(E13+F13&lt;&gt;0,100,0))</f>
        <v>0.25383914734182778</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200</v>
      </c>
      <c r="C16" s="67">
        <v>305</v>
      </c>
      <c r="D16" s="98">
        <f>IFERROR(((B16/C16)-1)*100,IF(B16+C16&lt;&gt;0,100,0))</f>
        <v>-34.426229508196727</v>
      </c>
      <c r="E16" s="67">
        <v>19894</v>
      </c>
      <c r="F16" s="67">
        <v>18050</v>
      </c>
      <c r="G16" s="98">
        <f>IFERROR(((E16/F16)-1)*100,IF(E16+F16&lt;&gt;0,100,0))</f>
        <v>10.216066481994467</v>
      </c>
    </row>
    <row r="17" spans="1:7" s="16" customFormat="1" ht="12" x14ac:dyDescent="0.2">
      <c r="A17" s="64" t="s">
        <v>9</v>
      </c>
      <c r="B17" s="67">
        <v>42185.957000000002</v>
      </c>
      <c r="C17" s="67">
        <v>49793.735000000001</v>
      </c>
      <c r="D17" s="98">
        <f>IFERROR(((B17/C17)-1)*100,IF(B17+C17&lt;&gt;0,100,0))</f>
        <v>-15.278584745651235</v>
      </c>
      <c r="E17" s="67">
        <v>8225722.4589999998</v>
      </c>
      <c r="F17" s="67">
        <v>11365538.328</v>
      </c>
      <c r="G17" s="98">
        <f>IFERROR(((E17/F17)-1)*100,IF(E17+F17&lt;&gt;0,100,0))</f>
        <v>-27.625755845324008</v>
      </c>
    </row>
    <row r="18" spans="1:7" s="16" customFormat="1" ht="12" x14ac:dyDescent="0.2">
      <c r="A18" s="64" t="s">
        <v>10</v>
      </c>
      <c r="B18" s="67">
        <v>3418994.8975118701</v>
      </c>
      <c r="C18" s="67">
        <v>3486259.6759291501</v>
      </c>
      <c r="D18" s="98">
        <f>IFERROR(((B18/C18)-1)*100,IF(B18+C18&lt;&gt;0,100,0))</f>
        <v>-1.9294253632828662</v>
      </c>
      <c r="E18" s="67">
        <v>557621017.03263497</v>
      </c>
      <c r="F18" s="67">
        <v>517008133.69757801</v>
      </c>
      <c r="G18" s="98">
        <f>IFERROR(((E18/F18)-1)*100,IF(E18+F18&lt;&gt;0,100,0))</f>
        <v>7.8553664223034003</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10594298.326859999</v>
      </c>
      <c r="C24" s="66">
        <v>6208710.7783000004</v>
      </c>
      <c r="D24" s="65">
        <f>B24-C24</f>
        <v>4385587.5485599991</v>
      </c>
      <c r="E24" s="67">
        <v>903781809.90093005</v>
      </c>
      <c r="F24" s="67">
        <v>971856710.23878002</v>
      </c>
      <c r="G24" s="65">
        <f>E24-F24</f>
        <v>-68074900.337849975</v>
      </c>
    </row>
    <row r="25" spans="1:7" s="16" customFormat="1" ht="12" x14ac:dyDescent="0.2">
      <c r="A25" s="68" t="s">
        <v>15</v>
      </c>
      <c r="B25" s="66">
        <v>10223864.66939</v>
      </c>
      <c r="C25" s="66">
        <v>10565186.104189999</v>
      </c>
      <c r="D25" s="65">
        <f>B25-C25</f>
        <v>-341321.434799999</v>
      </c>
      <c r="E25" s="67">
        <v>986836346.12266004</v>
      </c>
      <c r="F25" s="67">
        <v>1121283304.0102899</v>
      </c>
      <c r="G25" s="65">
        <f>E25-F25</f>
        <v>-134446957.88762987</v>
      </c>
    </row>
    <row r="26" spans="1:7" s="28" customFormat="1" ht="12" x14ac:dyDescent="0.2">
      <c r="A26" s="69" t="s">
        <v>16</v>
      </c>
      <c r="B26" s="70">
        <f>B24-B25</f>
        <v>370433.65746999905</v>
      </c>
      <c r="C26" s="70">
        <f>C24-C25</f>
        <v>-4356475.325889999</v>
      </c>
      <c r="D26" s="70"/>
      <c r="E26" s="70">
        <f>E24-E25</f>
        <v>-83054536.221729994</v>
      </c>
      <c r="F26" s="70">
        <f>F24-F25</f>
        <v>-149426593.77150989</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73493.468036460006</v>
      </c>
      <c r="C33" s="132">
        <v>71570.642133140005</v>
      </c>
      <c r="D33" s="98">
        <f t="shared" ref="D33:D42" si="0">IFERROR(((B33/C33)-1)*100,IF(B33+C33&lt;&gt;0,100,0))</f>
        <v>2.686612619379658</v>
      </c>
      <c r="E33" s="64"/>
      <c r="F33" s="132">
        <v>74100.100000000006</v>
      </c>
      <c r="G33" s="132">
        <v>71826.47</v>
      </c>
    </row>
    <row r="34" spans="1:7" s="16" customFormat="1" ht="12" x14ac:dyDescent="0.2">
      <c r="A34" s="64" t="s">
        <v>23</v>
      </c>
      <c r="B34" s="132">
        <v>78408.901149790006</v>
      </c>
      <c r="C34" s="132">
        <v>78133.864704830004</v>
      </c>
      <c r="D34" s="98">
        <f t="shared" si="0"/>
        <v>0.35200670797357336</v>
      </c>
      <c r="E34" s="64"/>
      <c r="F34" s="132">
        <v>78526.570000000007</v>
      </c>
      <c r="G34" s="132">
        <v>76532.44</v>
      </c>
    </row>
    <row r="35" spans="1:7" s="16" customFormat="1" ht="12" x14ac:dyDescent="0.2">
      <c r="A35" s="64" t="s">
        <v>24</v>
      </c>
      <c r="B35" s="132">
        <v>68703.646119180004</v>
      </c>
      <c r="C35" s="132">
        <v>65998.752642110005</v>
      </c>
      <c r="D35" s="98">
        <f t="shared" si="0"/>
        <v>4.0984009072682959</v>
      </c>
      <c r="E35" s="64"/>
      <c r="F35" s="132">
        <v>69017.62</v>
      </c>
      <c r="G35" s="132">
        <v>67783.179999999993</v>
      </c>
    </row>
    <row r="36" spans="1:7" s="16" customFormat="1" ht="12" x14ac:dyDescent="0.2">
      <c r="A36" s="64" t="s">
        <v>25</v>
      </c>
      <c r="B36" s="132">
        <v>67323.761132779997</v>
      </c>
      <c r="C36" s="132">
        <v>65023.336296640002</v>
      </c>
      <c r="D36" s="98">
        <f t="shared" si="0"/>
        <v>3.5378449756028107</v>
      </c>
      <c r="E36" s="64"/>
      <c r="F36" s="132">
        <v>67964.240000000005</v>
      </c>
      <c r="G36" s="132">
        <v>65726.58</v>
      </c>
    </row>
    <row r="37" spans="1:7" s="16" customFormat="1" ht="12" x14ac:dyDescent="0.2">
      <c r="A37" s="64" t="s">
        <v>79</v>
      </c>
      <c r="B37" s="132">
        <v>71801.972554149994</v>
      </c>
      <c r="C37" s="132">
        <v>68621.449827079996</v>
      </c>
      <c r="D37" s="98">
        <f t="shared" si="0"/>
        <v>4.6348812726700439</v>
      </c>
      <c r="E37" s="64"/>
      <c r="F37" s="132">
        <v>72790.16</v>
      </c>
      <c r="G37" s="132">
        <v>68798.990000000005</v>
      </c>
    </row>
    <row r="38" spans="1:7" s="16" customFormat="1" ht="12" x14ac:dyDescent="0.2">
      <c r="A38" s="64" t="s">
        <v>26</v>
      </c>
      <c r="B38" s="132">
        <v>89894.876812169998</v>
      </c>
      <c r="C38" s="132">
        <v>92575.615067859995</v>
      </c>
      <c r="D38" s="98">
        <f t="shared" si="0"/>
        <v>-2.8957282689668906</v>
      </c>
      <c r="E38" s="64"/>
      <c r="F38" s="132">
        <v>92344.26</v>
      </c>
      <c r="G38" s="132">
        <v>88867.69</v>
      </c>
    </row>
    <row r="39" spans="1:7" s="16" customFormat="1" ht="12" x14ac:dyDescent="0.2">
      <c r="A39" s="64" t="s">
        <v>27</v>
      </c>
      <c r="B39" s="132">
        <v>15827.44684626</v>
      </c>
      <c r="C39" s="132">
        <v>14453.69922819</v>
      </c>
      <c r="D39" s="98">
        <f t="shared" si="0"/>
        <v>9.5044707682216725</v>
      </c>
      <c r="E39" s="64"/>
      <c r="F39" s="132">
        <v>15858.17</v>
      </c>
      <c r="G39" s="132">
        <v>15157.29</v>
      </c>
    </row>
    <row r="40" spans="1:7" s="16" customFormat="1" ht="12" x14ac:dyDescent="0.2">
      <c r="A40" s="64" t="s">
        <v>28</v>
      </c>
      <c r="B40" s="132">
        <v>90428.202190480006</v>
      </c>
      <c r="C40" s="132">
        <v>90078.748988339998</v>
      </c>
      <c r="D40" s="98">
        <f t="shared" si="0"/>
        <v>0.38794189091728715</v>
      </c>
      <c r="E40" s="64"/>
      <c r="F40" s="132">
        <v>91377.65</v>
      </c>
      <c r="G40" s="132">
        <v>88954.66</v>
      </c>
    </row>
    <row r="41" spans="1:7" s="16" customFormat="1" ht="12" x14ac:dyDescent="0.2">
      <c r="A41" s="64" t="s">
        <v>29</v>
      </c>
      <c r="B41" s="72"/>
      <c r="C41" s="72"/>
      <c r="D41" s="98">
        <f t="shared" si="0"/>
        <v>0</v>
      </c>
      <c r="E41" s="64"/>
      <c r="F41" s="72"/>
      <c r="G41" s="72"/>
    </row>
    <row r="42" spans="1:7" s="16" customFormat="1" ht="12" x14ac:dyDescent="0.2">
      <c r="A42" s="64" t="s">
        <v>78</v>
      </c>
      <c r="B42" s="132">
        <v>1042.37735028</v>
      </c>
      <c r="C42" s="132">
        <v>1295.29804618</v>
      </c>
      <c r="D42" s="98">
        <f t="shared" si="0"/>
        <v>-19.526061715749176</v>
      </c>
      <c r="E42" s="64"/>
      <c r="F42" s="132">
        <v>1059.6600000000001</v>
      </c>
      <c r="G42" s="132">
        <v>1028.2</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21445.2286299648</v>
      </c>
      <c r="D48" s="72"/>
      <c r="E48" s="133">
        <v>20029.544494635898</v>
      </c>
      <c r="F48" s="72"/>
      <c r="G48" s="98">
        <f>IFERROR(((C48/E48)-1)*100,IF(C48+E48&lt;&gt;0,100,0))</f>
        <v>7.0679796822540553</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1538</v>
      </c>
      <c r="D54" s="75"/>
      <c r="E54" s="134">
        <v>507192</v>
      </c>
      <c r="F54" s="134">
        <v>52176874.68</v>
      </c>
      <c r="G54" s="134">
        <v>8871071.7359999996</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3204</v>
      </c>
      <c r="C68" s="66">
        <v>2741</v>
      </c>
      <c r="D68" s="98">
        <f>IFERROR(((B68/C68)-1)*100,IF(B68+C68&lt;&gt;0,100,0))</f>
        <v>16.891645384896027</v>
      </c>
      <c r="E68" s="66">
        <v>330757</v>
      </c>
      <c r="F68" s="66">
        <v>325332</v>
      </c>
      <c r="G68" s="98">
        <f>IFERROR(((E68/F68)-1)*100,IF(E68+F68&lt;&gt;0,100,0))</f>
        <v>1.6675273259316725</v>
      </c>
    </row>
    <row r="69" spans="1:7" s="16" customFormat="1" ht="12" x14ac:dyDescent="0.2">
      <c r="A69" s="79" t="s">
        <v>54</v>
      </c>
      <c r="B69" s="67">
        <v>68783669.974000007</v>
      </c>
      <c r="C69" s="66">
        <v>44344065.384999998</v>
      </c>
      <c r="D69" s="98">
        <f>IFERROR(((B69/C69)-1)*100,IF(B69+C69&lt;&gt;0,100,0))</f>
        <v>55.113585948452638</v>
      </c>
      <c r="E69" s="66">
        <v>9963105128.6550007</v>
      </c>
      <c r="F69" s="66">
        <v>9760069821.9829998</v>
      </c>
      <c r="G69" s="98">
        <f>IFERROR(((E69/F69)-1)*100,IF(E69+F69&lt;&gt;0,100,0))</f>
        <v>2.0802648994856288</v>
      </c>
    </row>
    <row r="70" spans="1:7" s="62" customFormat="1" ht="12" x14ac:dyDescent="0.2">
      <c r="A70" s="79" t="s">
        <v>55</v>
      </c>
      <c r="B70" s="67">
        <v>63917187.452359997</v>
      </c>
      <c r="C70" s="66">
        <v>43053665.131350003</v>
      </c>
      <c r="D70" s="98">
        <f>IFERROR(((B70/C70)-1)*100,IF(B70+C70&lt;&gt;0,100,0))</f>
        <v>48.459340818856298</v>
      </c>
      <c r="E70" s="66">
        <v>9482543190.4224491</v>
      </c>
      <c r="F70" s="66">
        <v>9607095551.6360798</v>
      </c>
      <c r="G70" s="98">
        <f>IFERROR(((E70/F70)-1)*100,IF(E70+F70&lt;&gt;0,100,0))</f>
        <v>-1.2964621882252336</v>
      </c>
    </row>
    <row r="71" spans="1:7" s="16" customFormat="1" ht="12" x14ac:dyDescent="0.2">
      <c r="A71" s="79" t="s">
        <v>94</v>
      </c>
      <c r="B71" s="98">
        <f>IFERROR(B69/B68/1000,)</f>
        <v>21.468061789637954</v>
      </c>
      <c r="C71" s="98">
        <f>IFERROR(C69/C68/1000,)</f>
        <v>16.178061067128784</v>
      </c>
      <c r="D71" s="98">
        <f>IFERROR(((B71/C71)-1)*100,IF(B71+C71&lt;&gt;0,100,0))</f>
        <v>32.698607704341029</v>
      </c>
      <c r="E71" s="98">
        <f>IFERROR(E69/E68/1000,)</f>
        <v>30.122129323506382</v>
      </c>
      <c r="F71" s="98">
        <f>IFERROR(F69/F68/1000,)</f>
        <v>30.000337568954176</v>
      </c>
      <c r="G71" s="98">
        <f>IFERROR(((E71/F71)-1)*100,IF(E71+F71&lt;&gt;0,100,0))</f>
        <v>0.4059679471015043</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2319</v>
      </c>
      <c r="C74" s="66">
        <v>1291</v>
      </c>
      <c r="D74" s="98">
        <f>IFERROR(((B74/C74)-1)*100,IF(B74+C74&lt;&gt;0,100,0))</f>
        <v>79.628195197521308</v>
      </c>
      <c r="E74" s="66">
        <v>138158</v>
      </c>
      <c r="F74" s="66">
        <v>145746</v>
      </c>
      <c r="G74" s="98">
        <f>IFERROR(((E74/F74)-1)*100,IF(E74+F74&lt;&gt;0,100,0))</f>
        <v>-5.2063178406268396</v>
      </c>
    </row>
    <row r="75" spans="1:7" s="16" customFormat="1" ht="12" x14ac:dyDescent="0.2">
      <c r="A75" s="79" t="s">
        <v>54</v>
      </c>
      <c r="B75" s="67">
        <v>376306444.48100001</v>
      </c>
      <c r="C75" s="66">
        <v>330192200</v>
      </c>
      <c r="D75" s="98">
        <f>IFERROR(((B75/C75)-1)*100,IF(B75+C75&lt;&gt;0,100,0))</f>
        <v>13.965879412354386</v>
      </c>
      <c r="E75" s="66">
        <v>25597039744.983002</v>
      </c>
      <c r="F75" s="66">
        <v>24558712523.250999</v>
      </c>
      <c r="G75" s="98">
        <f>IFERROR(((E75/F75)-1)*100,IF(E75+F75&lt;&gt;0,100,0))</f>
        <v>4.2279383365433576</v>
      </c>
    </row>
    <row r="76" spans="1:7" s="16" customFormat="1" ht="12" x14ac:dyDescent="0.2">
      <c r="A76" s="79" t="s">
        <v>55</v>
      </c>
      <c r="B76" s="67">
        <v>343821753.55988002</v>
      </c>
      <c r="C76" s="66">
        <v>337322705.74217999</v>
      </c>
      <c r="D76" s="98">
        <f>IFERROR(((B76/C76)-1)*100,IF(B76+C76&lt;&gt;0,100,0))</f>
        <v>1.9266559016241747</v>
      </c>
      <c r="E76" s="66">
        <v>23952450823.306</v>
      </c>
      <c r="F76" s="66">
        <v>23885130989.692001</v>
      </c>
      <c r="G76" s="98">
        <f>IFERROR(((E76/F76)-1)*100,IF(E76+F76&lt;&gt;0,100,0))</f>
        <v>0.28184829148749646</v>
      </c>
    </row>
    <row r="77" spans="1:7" s="16" customFormat="1" ht="12" x14ac:dyDescent="0.2">
      <c r="A77" s="79" t="s">
        <v>94</v>
      </c>
      <c r="B77" s="98">
        <f>IFERROR(B75/B74/1000,)</f>
        <v>162.27099805131522</v>
      </c>
      <c r="C77" s="98">
        <f>IFERROR(C75/C74/1000,)</f>
        <v>255.76467854376452</v>
      </c>
      <c r="D77" s="98">
        <f>IFERROR(((B77/C77)-1)*100,IF(B77+C77&lt;&gt;0,100,0))</f>
        <v>-36.554570797175721</v>
      </c>
      <c r="E77" s="98">
        <f>IFERROR(E75/E74/1000,)</f>
        <v>185.27367032660433</v>
      </c>
      <c r="F77" s="98">
        <f>IFERROR(F75/F74/1000,)</f>
        <v>168.50350968980968</v>
      </c>
      <c r="G77" s="98">
        <f>IFERROR(((E77/F77)-1)*100,IF(E77+F77&lt;&gt;0,100,0))</f>
        <v>9.952410289652768</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114</v>
      </c>
      <c r="C80" s="66">
        <v>102</v>
      </c>
      <c r="D80" s="98">
        <f>IFERROR(((B80/C80)-1)*100,IF(B80+C80&lt;&gt;0,100,0))</f>
        <v>11.764705882352944</v>
      </c>
      <c r="E80" s="66">
        <v>9912</v>
      </c>
      <c r="F80" s="66">
        <v>8495</v>
      </c>
      <c r="G80" s="98">
        <f>IFERROR(((E80/F80)-1)*100,IF(E80+F80&lt;&gt;0,100,0))</f>
        <v>16.6804002354326</v>
      </c>
    </row>
    <row r="81" spans="1:7" s="16" customFormat="1" ht="12" x14ac:dyDescent="0.2">
      <c r="A81" s="79" t="s">
        <v>54</v>
      </c>
      <c r="B81" s="67">
        <v>9265034.0020000003</v>
      </c>
      <c r="C81" s="66">
        <v>5557195.8540000003</v>
      </c>
      <c r="D81" s="98">
        <f>IFERROR(((B81/C81)-1)*100,IF(B81+C81&lt;&gt;0,100,0))</f>
        <v>66.721386926306451</v>
      </c>
      <c r="E81" s="66">
        <v>1152446528.3540001</v>
      </c>
      <c r="F81" s="66">
        <v>738151111.66600001</v>
      </c>
      <c r="G81" s="98">
        <f>IFERROR(((E81/F81)-1)*100,IF(E81+F81&lt;&gt;0,100,0))</f>
        <v>56.126098049617411</v>
      </c>
    </row>
    <row r="82" spans="1:7" s="16" customFormat="1" ht="12" x14ac:dyDescent="0.2">
      <c r="A82" s="79" t="s">
        <v>55</v>
      </c>
      <c r="B82" s="67">
        <v>262882.09889996302</v>
      </c>
      <c r="C82" s="66">
        <v>709517.991699768</v>
      </c>
      <c r="D82" s="98">
        <f>IFERROR(((B82/C82)-1)*100,IF(B82+C82&lt;&gt;0,100,0))</f>
        <v>-62.949199037196315</v>
      </c>
      <c r="E82" s="66">
        <v>388451256.39718002</v>
      </c>
      <c r="F82" s="66">
        <v>249083106.411414</v>
      </c>
      <c r="G82" s="98">
        <f>IFERROR(((E82/F82)-1)*100,IF(E82+F82&lt;&gt;0,100,0))</f>
        <v>55.952469837745532</v>
      </c>
    </row>
    <row r="83" spans="1:7" s="32" customFormat="1" x14ac:dyDescent="0.2">
      <c r="A83" s="79" t="s">
        <v>94</v>
      </c>
      <c r="B83" s="98">
        <f>IFERROR(B81/B80/1000,)</f>
        <v>81.272228087719299</v>
      </c>
      <c r="C83" s="98">
        <f>IFERROR(C81/C80/1000,)</f>
        <v>54.482312294117648</v>
      </c>
      <c r="D83" s="98">
        <f>IFERROR(((B83/C83)-1)*100,IF(B83+C83&lt;&gt;0,100,0))</f>
        <v>49.171767249853126</v>
      </c>
      <c r="E83" s="98">
        <f>IFERROR(E81/E80/1000,)</f>
        <v>116.26780955952381</v>
      </c>
      <c r="F83" s="98">
        <f>IFERROR(F81/F80/1000,)</f>
        <v>86.892420443319594</v>
      </c>
      <c r="G83" s="98">
        <f>IFERROR(((E83/F83)-1)*100,IF(E83+F83&lt;&gt;0,100,0))</f>
        <v>33.806618536269163</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5637</v>
      </c>
      <c r="C86" s="64">
        <f>C68+C74+C80</f>
        <v>4134</v>
      </c>
      <c r="D86" s="98">
        <f>IFERROR(((B86/C86)-1)*100,IF(B86+C86&lt;&gt;0,100,0))</f>
        <v>36.357039187227855</v>
      </c>
      <c r="E86" s="64">
        <f>E68+E74+E80</f>
        <v>478827</v>
      </c>
      <c r="F86" s="64">
        <f>F68+F74+F80</f>
        <v>479573</v>
      </c>
      <c r="G86" s="98">
        <f>IFERROR(((E86/F86)-1)*100,IF(E86+F86&lt;&gt;0,100,0))</f>
        <v>-0.15555504584285895</v>
      </c>
    </row>
    <row r="87" spans="1:7" s="62" customFormat="1" ht="12" x14ac:dyDescent="0.2">
      <c r="A87" s="79" t="s">
        <v>54</v>
      </c>
      <c r="B87" s="64">
        <f t="shared" ref="B87:C87" si="1">B69+B75+B81</f>
        <v>454355148.45700002</v>
      </c>
      <c r="C87" s="64">
        <f t="shared" si="1"/>
        <v>380093461.23899996</v>
      </c>
      <c r="D87" s="98">
        <f>IFERROR(((B87/C87)-1)*100,IF(B87+C87&lt;&gt;0,100,0))</f>
        <v>19.537743947482667</v>
      </c>
      <c r="E87" s="64">
        <f t="shared" ref="E87:F87" si="2">E69+E75+E81</f>
        <v>36712591401.992004</v>
      </c>
      <c r="F87" s="64">
        <f t="shared" si="2"/>
        <v>35056933456.900002</v>
      </c>
      <c r="G87" s="98">
        <f>IFERROR(((E87/F87)-1)*100,IF(E87+F87&lt;&gt;0,100,0))</f>
        <v>4.7227688842993443</v>
      </c>
    </row>
    <row r="88" spans="1:7" s="62" customFormat="1" ht="12" x14ac:dyDescent="0.2">
      <c r="A88" s="79" t="s">
        <v>55</v>
      </c>
      <c r="B88" s="64">
        <f t="shared" ref="B88:C88" si="3">B70+B76+B82</f>
        <v>408001823.11113995</v>
      </c>
      <c r="C88" s="64">
        <f t="shared" si="3"/>
        <v>381085888.86522973</v>
      </c>
      <c r="D88" s="98">
        <f>IFERROR(((B88/C88)-1)*100,IF(B88+C88&lt;&gt;0,100,0))</f>
        <v>7.0629574676875473</v>
      </c>
      <c r="E88" s="64">
        <f t="shared" ref="E88:F88" si="4">E70+E76+E82</f>
        <v>33823445270.125626</v>
      </c>
      <c r="F88" s="64">
        <f t="shared" si="4"/>
        <v>33741309647.739494</v>
      </c>
      <c r="G88" s="98">
        <f>IFERROR(((E88/F88)-1)*100,IF(E88+F88&lt;&gt;0,100,0))</f>
        <v>0.24342748768091393</v>
      </c>
    </row>
    <row r="89" spans="1:7" s="63" customFormat="1" x14ac:dyDescent="0.2">
      <c r="A89" s="79" t="s">
        <v>95</v>
      </c>
      <c r="B89" s="98">
        <f>IFERROR((B75/B87)*100,IF(B75+B87&lt;&gt;0,100,0))</f>
        <v>82.822093192724878</v>
      </c>
      <c r="C89" s="98">
        <f>IFERROR((C75/C87)*100,IF(C75+C87&lt;&gt;0,100,0))</f>
        <v>86.871318155188575</v>
      </c>
      <c r="D89" s="98">
        <f>IFERROR(((B89/C89)-1)*100,IF(B89+C89&lt;&gt;0,100,0))</f>
        <v>-4.6611759191107049</v>
      </c>
      <c r="E89" s="98">
        <f>IFERROR((E75/E87)*100,IF(E75+E87&lt;&gt;0,100,0))</f>
        <v>69.722781115348127</v>
      </c>
      <c r="F89" s="98">
        <f>IFERROR((F75/F87)*100,IF(F75+F87&lt;&gt;0,100,0))</f>
        <v>70.053795644859193</v>
      </c>
      <c r="G89" s="98">
        <f>IFERROR(((E89/F89)-1)*100,IF(E89+F89&lt;&gt;0,100,0))</f>
        <v>-0.47251476734987419</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54291323.755999997</v>
      </c>
      <c r="C97" s="135">
        <v>53509319.627999999</v>
      </c>
      <c r="D97" s="65">
        <f>B97-C97</f>
        <v>782004.12799999863</v>
      </c>
      <c r="E97" s="135">
        <v>3392205970.3660002</v>
      </c>
      <c r="F97" s="135">
        <v>3114451766.0089998</v>
      </c>
      <c r="G97" s="80">
        <f>E97-F97</f>
        <v>277754204.35700035</v>
      </c>
    </row>
    <row r="98" spans="1:7" s="62" customFormat="1" ht="13.5" x14ac:dyDescent="0.2">
      <c r="A98" s="114" t="s">
        <v>88</v>
      </c>
      <c r="B98" s="66">
        <v>56262876.153999999</v>
      </c>
      <c r="C98" s="135">
        <v>45511371.829000004</v>
      </c>
      <c r="D98" s="65">
        <f>B98-C98</f>
        <v>10751504.324999996</v>
      </c>
      <c r="E98" s="135">
        <v>3363200522.572</v>
      </c>
      <c r="F98" s="135">
        <v>3104392536.5539999</v>
      </c>
      <c r="G98" s="80">
        <f>E98-F98</f>
        <v>258807986.01800013</v>
      </c>
    </row>
    <row r="99" spans="1:7" s="62" customFormat="1" ht="12" x14ac:dyDescent="0.2">
      <c r="A99" s="115" t="s">
        <v>16</v>
      </c>
      <c r="B99" s="65">
        <f>B97-B98</f>
        <v>-1971552.3980000019</v>
      </c>
      <c r="C99" s="65">
        <f>C97-C98</f>
        <v>7997947.798999995</v>
      </c>
      <c r="D99" s="82"/>
      <c r="E99" s="65">
        <f>E97-E98</f>
        <v>29005447.794000149</v>
      </c>
      <c r="F99" s="82">
        <f>F97-F98</f>
        <v>10059229.454999924</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7353757.7860000003</v>
      </c>
      <c r="C102" s="135">
        <v>3480660</v>
      </c>
      <c r="D102" s="65">
        <f>B102-C102</f>
        <v>3873097.7860000003</v>
      </c>
      <c r="E102" s="135">
        <v>1145443273.4230001</v>
      </c>
      <c r="F102" s="135">
        <v>1084534630.734</v>
      </c>
      <c r="G102" s="80">
        <f>E102-F102</f>
        <v>60908642.68900013</v>
      </c>
    </row>
    <row r="103" spans="1:7" s="16" customFormat="1" ht="13.5" x14ac:dyDescent="0.2">
      <c r="A103" s="79" t="s">
        <v>88</v>
      </c>
      <c r="B103" s="66">
        <v>6425933</v>
      </c>
      <c r="C103" s="135">
        <v>7386651.7910000002</v>
      </c>
      <c r="D103" s="65">
        <f>B103-C103</f>
        <v>-960718.7910000002</v>
      </c>
      <c r="E103" s="135">
        <v>1299900901</v>
      </c>
      <c r="F103" s="135">
        <v>1243619255.2309999</v>
      </c>
      <c r="G103" s="80">
        <f>E103-F103</f>
        <v>56281645.769000053</v>
      </c>
    </row>
    <row r="104" spans="1:7" s="28" customFormat="1" ht="12" x14ac:dyDescent="0.2">
      <c r="A104" s="81" t="s">
        <v>16</v>
      </c>
      <c r="B104" s="65">
        <f>B102-B103</f>
        <v>927824.78600000031</v>
      </c>
      <c r="C104" s="65">
        <f>C102-C103</f>
        <v>-3905991.7910000002</v>
      </c>
      <c r="D104" s="82"/>
      <c r="E104" s="65">
        <f>E102-E103</f>
        <v>-154457627.5769999</v>
      </c>
      <c r="F104" s="82">
        <f>F102-F103</f>
        <v>-159084624.49699998</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856.94720868632601</v>
      </c>
      <c r="C111" s="137">
        <v>825.79737774262401</v>
      </c>
      <c r="D111" s="98">
        <f>IFERROR(((B111/C111)-1)*100,IF(B111+C111&lt;&gt;0,100,0))</f>
        <v>3.7720912881622715</v>
      </c>
      <c r="E111" s="84"/>
      <c r="F111" s="136">
        <v>859.94822862482204</v>
      </c>
      <c r="G111" s="136">
        <v>855.81068641611898</v>
      </c>
    </row>
    <row r="112" spans="1:7" s="16" customFormat="1" ht="12" x14ac:dyDescent="0.2">
      <c r="A112" s="79" t="s">
        <v>50</v>
      </c>
      <c r="B112" s="136">
        <v>844.90754624941599</v>
      </c>
      <c r="C112" s="137">
        <v>814.88434945039296</v>
      </c>
      <c r="D112" s="98">
        <f>IFERROR(((B112/C112)-1)*100,IF(B112+C112&lt;&gt;0,100,0))</f>
        <v>3.6843506467233667</v>
      </c>
      <c r="E112" s="84"/>
      <c r="F112" s="136">
        <v>847.81217554133502</v>
      </c>
      <c r="G112" s="136">
        <v>843.75280357362305</v>
      </c>
    </row>
    <row r="113" spans="1:7" s="16" customFormat="1" ht="12" x14ac:dyDescent="0.2">
      <c r="A113" s="79" t="s">
        <v>51</v>
      </c>
      <c r="B113" s="136">
        <v>916.49324441487499</v>
      </c>
      <c r="C113" s="137">
        <v>875.205296474492</v>
      </c>
      <c r="D113" s="98">
        <f>IFERROR(((B113/C113)-1)*100,IF(B113+C113&lt;&gt;0,100,0))</f>
        <v>4.7175157767782361</v>
      </c>
      <c r="E113" s="84"/>
      <c r="F113" s="136">
        <v>920.44858414220005</v>
      </c>
      <c r="G113" s="136">
        <v>915.74793274438696</v>
      </c>
    </row>
    <row r="114" spans="1:7" s="28" customFormat="1" ht="12" x14ac:dyDescent="0.2">
      <c r="A114" s="81" t="s">
        <v>52</v>
      </c>
      <c r="B114" s="85"/>
      <c r="C114" s="84"/>
      <c r="D114" s="86"/>
      <c r="E114" s="84"/>
      <c r="F114" s="71"/>
      <c r="G114" s="71"/>
    </row>
    <row r="115" spans="1:7" s="16" customFormat="1" ht="12" x14ac:dyDescent="0.2">
      <c r="A115" s="79" t="s">
        <v>56</v>
      </c>
      <c r="B115" s="136">
        <v>648.76883301889404</v>
      </c>
      <c r="C115" s="137">
        <v>613.92827031379898</v>
      </c>
      <c r="D115" s="98">
        <f>IFERROR(((B115/C115)-1)*100,IF(B115+C115&lt;&gt;0,100,0))</f>
        <v>5.6750217231871236</v>
      </c>
      <c r="E115" s="84"/>
      <c r="F115" s="136">
        <v>648.76883301889404</v>
      </c>
      <c r="G115" s="136">
        <v>647.78730754491596</v>
      </c>
    </row>
    <row r="116" spans="1:7" s="16" customFormat="1" ht="12" x14ac:dyDescent="0.2">
      <c r="A116" s="79" t="s">
        <v>57</v>
      </c>
      <c r="B116" s="136">
        <v>848.91331317966706</v>
      </c>
      <c r="C116" s="137">
        <v>810.26078716033498</v>
      </c>
      <c r="D116" s="98">
        <f>IFERROR(((B116/C116)-1)*100,IF(B116+C116&lt;&gt;0,100,0))</f>
        <v>4.7703809232574335</v>
      </c>
      <c r="E116" s="84"/>
      <c r="F116" s="136">
        <v>848.91331317966706</v>
      </c>
      <c r="G116" s="136">
        <v>847.28237663461005</v>
      </c>
    </row>
    <row r="117" spans="1:7" s="16" customFormat="1" ht="12" x14ac:dyDescent="0.2">
      <c r="A117" s="79" t="s">
        <v>59</v>
      </c>
      <c r="B117" s="136">
        <v>982.27008986531303</v>
      </c>
      <c r="C117" s="137">
        <v>930.32101442638395</v>
      </c>
      <c r="D117" s="98">
        <f>IFERROR(((B117/C117)-1)*100,IF(B117+C117&lt;&gt;0,100,0))</f>
        <v>5.583994624797306</v>
      </c>
      <c r="E117" s="84"/>
      <c r="F117" s="136">
        <v>982.645814789067</v>
      </c>
      <c r="G117" s="136">
        <v>979.34104184805403</v>
      </c>
    </row>
    <row r="118" spans="1:7" s="16" customFormat="1" ht="12" x14ac:dyDescent="0.2">
      <c r="A118" s="79" t="s">
        <v>58</v>
      </c>
      <c r="B118" s="136">
        <v>910.54179753928202</v>
      </c>
      <c r="C118" s="137">
        <v>889.44351694619195</v>
      </c>
      <c r="D118" s="98">
        <f>IFERROR(((B118/C118)-1)*100,IF(B118+C118&lt;&gt;0,100,0))</f>
        <v>2.372076494022779</v>
      </c>
      <c r="E118" s="84"/>
      <c r="F118" s="136">
        <v>916.73662784749695</v>
      </c>
      <c r="G118" s="136">
        <v>910.43755686237103</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17</v>
      </c>
      <c r="F126" s="66">
        <v>22</v>
      </c>
      <c r="G126" s="98">
        <f>IFERROR(((E126/F126)-1)*100,IF(E126+F126&lt;&gt;0,100,0))</f>
        <v>-22.72727272727273</v>
      </c>
    </row>
    <row r="127" spans="1:7" s="16" customFormat="1" ht="12" x14ac:dyDescent="0.2">
      <c r="A127" s="79" t="s">
        <v>72</v>
      </c>
      <c r="B127" s="67">
        <v>111</v>
      </c>
      <c r="C127" s="66">
        <v>23</v>
      </c>
      <c r="D127" s="98">
        <f>IFERROR(((B127/C127)-1)*100,IF(B127+C127&lt;&gt;0,100,0))</f>
        <v>382.60869565217394</v>
      </c>
      <c r="E127" s="66">
        <v>14251</v>
      </c>
      <c r="F127" s="66">
        <v>11461</v>
      </c>
      <c r="G127" s="98">
        <f>IFERROR(((E127/F127)-1)*100,IF(E127+F127&lt;&gt;0,100,0))</f>
        <v>24.343425530058461</v>
      </c>
    </row>
    <row r="128" spans="1:7" s="16" customFormat="1" ht="12" x14ac:dyDescent="0.2">
      <c r="A128" s="79" t="s">
        <v>74</v>
      </c>
      <c r="B128" s="67">
        <v>0</v>
      </c>
      <c r="C128" s="66">
        <v>2</v>
      </c>
      <c r="D128" s="98">
        <f>IFERROR(((B128/C128)-1)*100,IF(B128+C128&lt;&gt;0,100,0))</f>
        <v>-100</v>
      </c>
      <c r="E128" s="66">
        <v>395</v>
      </c>
      <c r="F128" s="66">
        <v>404</v>
      </c>
      <c r="G128" s="98">
        <f>IFERROR(((E128/F128)-1)*100,IF(E128+F128&lt;&gt;0,100,0))</f>
        <v>-2.2277227722772297</v>
      </c>
    </row>
    <row r="129" spans="1:7" s="28" customFormat="1" ht="12" x14ac:dyDescent="0.2">
      <c r="A129" s="81" t="s">
        <v>34</v>
      </c>
      <c r="B129" s="82">
        <f>SUM(B126:B128)</f>
        <v>111</v>
      </c>
      <c r="C129" s="82">
        <f>SUM(C126:C128)</f>
        <v>25</v>
      </c>
      <c r="D129" s="98">
        <f>IFERROR(((B129/C129)-1)*100,IF(B129+C129&lt;&gt;0,100,0))</f>
        <v>344.00000000000006</v>
      </c>
      <c r="E129" s="82">
        <f>SUM(E126:E128)</f>
        <v>14663</v>
      </c>
      <c r="F129" s="82">
        <f>SUM(F126:F128)</f>
        <v>11887</v>
      </c>
      <c r="G129" s="98">
        <f>IFERROR(((E129/F129)-1)*100,IF(E129+F129&lt;&gt;0,100,0))</f>
        <v>23.353243038613613</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0</v>
      </c>
      <c r="C132" s="66">
        <v>0</v>
      </c>
      <c r="D132" s="98">
        <f>IFERROR(((B132/C132)-1)*100,IF(B132+C132&lt;&gt;0,100,0))</f>
        <v>0</v>
      </c>
      <c r="E132" s="66">
        <v>1125</v>
      </c>
      <c r="F132" s="66">
        <v>1134</v>
      </c>
      <c r="G132" s="98">
        <f>IFERROR(((E132/F132)-1)*100,IF(E132+F132&lt;&gt;0,100,0))</f>
        <v>-0.79365079365079083</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0</v>
      </c>
      <c r="C134" s="82">
        <f>SUM(C132:C133)</f>
        <v>0</v>
      </c>
      <c r="D134" s="98">
        <f>IFERROR(((B134/C134)-1)*100,IF(B134+C134&lt;&gt;0,100,0))</f>
        <v>0</v>
      </c>
      <c r="E134" s="82">
        <f>SUM(E132:E133)</f>
        <v>1125</v>
      </c>
      <c r="F134" s="82">
        <f>SUM(F132:F133)</f>
        <v>1134</v>
      </c>
      <c r="G134" s="98">
        <f>IFERROR(((E134/F134)-1)*100,IF(E134+F134&lt;&gt;0,100,0))</f>
        <v>-0.79365079365079083</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1456</v>
      </c>
      <c r="F137" s="66">
        <v>261815</v>
      </c>
      <c r="G137" s="98">
        <f>IFERROR(((E137/F137)-1)*100,IF(E137+F137&lt;&gt;0,100,0))</f>
        <v>-99.443882130512009</v>
      </c>
    </row>
    <row r="138" spans="1:7" s="16" customFormat="1" ht="12" x14ac:dyDescent="0.2">
      <c r="A138" s="79" t="s">
        <v>72</v>
      </c>
      <c r="B138" s="67">
        <v>9892</v>
      </c>
      <c r="C138" s="66">
        <v>11785</v>
      </c>
      <c r="D138" s="98">
        <f>IFERROR(((B138/C138)-1)*100,IF(B138+C138&lt;&gt;0,100,0))</f>
        <v>-16.062791684344504</v>
      </c>
      <c r="E138" s="66">
        <v>13698556</v>
      </c>
      <c r="F138" s="66">
        <v>11748215</v>
      </c>
      <c r="G138" s="98">
        <f>IFERROR(((E138/F138)-1)*100,IF(E138+F138&lt;&gt;0,100,0))</f>
        <v>16.60116877329876</v>
      </c>
    </row>
    <row r="139" spans="1:7" s="16" customFormat="1" ht="12" x14ac:dyDescent="0.2">
      <c r="A139" s="79" t="s">
        <v>74</v>
      </c>
      <c r="B139" s="67">
        <v>0</v>
      </c>
      <c r="C139" s="66">
        <v>4</v>
      </c>
      <c r="D139" s="98">
        <f>IFERROR(((B139/C139)-1)*100,IF(B139+C139&lt;&gt;0,100,0))</f>
        <v>-100</v>
      </c>
      <c r="E139" s="66">
        <v>16509</v>
      </c>
      <c r="F139" s="66">
        <v>17275</v>
      </c>
      <c r="G139" s="98">
        <f>IFERROR(((E139/F139)-1)*100,IF(E139+F139&lt;&gt;0,100,0))</f>
        <v>-4.4341534008683015</v>
      </c>
    </row>
    <row r="140" spans="1:7" s="16" customFormat="1" ht="12" x14ac:dyDescent="0.2">
      <c r="A140" s="81" t="s">
        <v>34</v>
      </c>
      <c r="B140" s="82">
        <f>SUM(B137:B139)</f>
        <v>9892</v>
      </c>
      <c r="C140" s="82">
        <f>SUM(C137:C139)</f>
        <v>11789</v>
      </c>
      <c r="D140" s="98">
        <f>IFERROR(((B140/C140)-1)*100,IF(B140+C140&lt;&gt;0,100,0))</f>
        <v>-16.091271524302321</v>
      </c>
      <c r="E140" s="82">
        <f>SUM(E137:E139)</f>
        <v>13716521</v>
      </c>
      <c r="F140" s="82">
        <f>SUM(F137:F139)</f>
        <v>12027305</v>
      </c>
      <c r="G140" s="98">
        <f>IFERROR(((E140/F140)-1)*100,IF(E140+F140&lt;&gt;0,100,0))</f>
        <v>14.044842132131841</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0</v>
      </c>
      <c r="C143" s="66">
        <v>0</v>
      </c>
      <c r="D143" s="98">
        <f>IFERROR(((B143/C143)-1)*100,)</f>
        <v>0</v>
      </c>
      <c r="E143" s="66">
        <v>655620</v>
      </c>
      <c r="F143" s="66">
        <v>604424</v>
      </c>
      <c r="G143" s="98">
        <f>IFERROR(((E143/F143)-1)*100,)</f>
        <v>8.4702129630855225</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0</v>
      </c>
      <c r="C145" s="82">
        <f>SUM(C143:C144)</f>
        <v>0</v>
      </c>
      <c r="D145" s="98">
        <f>IFERROR(((B145/C145)-1)*100,)</f>
        <v>0</v>
      </c>
      <c r="E145" s="82">
        <f>SUM(E143:E144)</f>
        <v>655620</v>
      </c>
      <c r="F145" s="82">
        <f>SUM(F143:F144)</f>
        <v>604424</v>
      </c>
      <c r="G145" s="98">
        <f>IFERROR(((E145/F145)-1)*100,)</f>
        <v>8.4702129630855225</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33709.315499999997</v>
      </c>
      <c r="F148" s="66">
        <v>6287021.1775000002</v>
      </c>
      <c r="G148" s="98">
        <f>IFERROR(((E148/F148)-1)*100,IF(E148+F148&lt;&gt;0,100,0))</f>
        <v>-99.463826913441309</v>
      </c>
    </row>
    <row r="149" spans="1:7" s="32" customFormat="1" x14ac:dyDescent="0.2">
      <c r="A149" s="79" t="s">
        <v>72</v>
      </c>
      <c r="B149" s="67">
        <v>881900.68706999999</v>
      </c>
      <c r="C149" s="66">
        <v>1123623.1738799999</v>
      </c>
      <c r="D149" s="98">
        <f>IFERROR(((B149/C149)-1)*100,IF(B149+C149&lt;&gt;0,100,0))</f>
        <v>-21.512771579399203</v>
      </c>
      <c r="E149" s="66">
        <v>1207564116.7472701</v>
      </c>
      <c r="F149" s="66">
        <v>1097748884.8289001</v>
      </c>
      <c r="G149" s="98">
        <f>IFERROR(((E149/F149)-1)*100,IF(E149+F149&lt;&gt;0,100,0))</f>
        <v>10.003675106031773</v>
      </c>
    </row>
    <row r="150" spans="1:7" s="32" customFormat="1" x14ac:dyDescent="0.2">
      <c r="A150" s="79" t="s">
        <v>74</v>
      </c>
      <c r="B150" s="67">
        <v>0</v>
      </c>
      <c r="C150" s="66">
        <v>32691.25</v>
      </c>
      <c r="D150" s="98">
        <f>IFERROR(((B150/C150)-1)*100,IF(B150+C150&lt;&gt;0,100,0))</f>
        <v>-100</v>
      </c>
      <c r="E150" s="66">
        <v>107440875.7</v>
      </c>
      <c r="F150" s="66">
        <v>101589586.34</v>
      </c>
      <c r="G150" s="98">
        <f>IFERROR(((E150/F150)-1)*100,IF(E150+F150&lt;&gt;0,100,0))</f>
        <v>5.7597334242674325</v>
      </c>
    </row>
    <row r="151" spans="1:7" s="16" customFormat="1" ht="12" x14ac:dyDescent="0.2">
      <c r="A151" s="81" t="s">
        <v>34</v>
      </c>
      <c r="B151" s="82">
        <f>SUM(B148:B150)</f>
        <v>881900.68706999999</v>
      </c>
      <c r="C151" s="82">
        <f>SUM(C148:C150)</f>
        <v>1156314.4238799999</v>
      </c>
      <c r="D151" s="98">
        <f>IFERROR(((B151/C151)-1)*100,IF(B151+C151&lt;&gt;0,100,0))</f>
        <v>-23.731757655431451</v>
      </c>
      <c r="E151" s="82">
        <f>SUM(E148:E150)</f>
        <v>1315038701.7627702</v>
      </c>
      <c r="F151" s="82">
        <f>SUM(F148:F150)</f>
        <v>1205625492.3464</v>
      </c>
      <c r="G151" s="98">
        <f>IFERROR(((E151/F151)-1)*100,IF(E151+F151&lt;&gt;0,100,0))</f>
        <v>9.075223617197171</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0</v>
      </c>
      <c r="C154" s="66">
        <v>0</v>
      </c>
      <c r="D154" s="98">
        <f>IFERROR(((B154/C154)-1)*100,IF(B154+C154&lt;&gt;0,100,0))</f>
        <v>0</v>
      </c>
      <c r="E154" s="66">
        <v>1111444.45117</v>
      </c>
      <c r="F154" s="66">
        <v>992522.55833000003</v>
      </c>
      <c r="G154" s="98">
        <f>IFERROR(((E154/F154)-1)*100,IF(E154+F154&lt;&gt;0,100,0))</f>
        <v>11.981782362719873</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0</v>
      </c>
      <c r="C156" s="82">
        <f>SUM(C154:C155)</f>
        <v>0</v>
      </c>
      <c r="D156" s="98">
        <f>IFERROR(((B156/C156)-1)*100,IF(B156+C156&lt;&gt;0,100,0))</f>
        <v>0</v>
      </c>
      <c r="E156" s="82">
        <f>SUM(E154:E155)</f>
        <v>1111444.45117</v>
      </c>
      <c r="F156" s="82">
        <f>SUM(F154:F155)</f>
        <v>992522.55833000003</v>
      </c>
      <c r="G156" s="98">
        <f>IFERROR(((E156/F156)-1)*100,IF(E156+F156&lt;&gt;0,100,0))</f>
        <v>11.981782362719873</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215</v>
      </c>
      <c r="D159" s="98">
        <f>IFERROR(((B159/C159)-1)*100,IF(B159+C159&lt;&gt;0,100,0))</f>
        <v>93.023255813953497</v>
      </c>
      <c r="E159" s="78"/>
      <c r="F159" s="78"/>
      <c r="G159" s="65"/>
    </row>
    <row r="160" spans="1:7" s="16" customFormat="1" ht="12" x14ac:dyDescent="0.2">
      <c r="A160" s="79" t="s">
        <v>72</v>
      </c>
      <c r="B160" s="67">
        <v>1445242</v>
      </c>
      <c r="C160" s="66">
        <v>1069601</v>
      </c>
      <c r="D160" s="98">
        <f>IFERROR(((B160/C160)-1)*100,IF(B160+C160&lt;&gt;0,100,0))</f>
        <v>35.119731563452163</v>
      </c>
      <c r="E160" s="78"/>
      <c r="F160" s="78"/>
      <c r="G160" s="65"/>
    </row>
    <row r="161" spans="1:7" s="16" customFormat="1" ht="12" x14ac:dyDescent="0.2">
      <c r="A161" s="79" t="s">
        <v>74</v>
      </c>
      <c r="B161" s="67">
        <v>1646</v>
      </c>
      <c r="C161" s="66">
        <v>1708</v>
      </c>
      <c r="D161" s="98">
        <f>IFERROR(((B161/C161)-1)*100,IF(B161+C161&lt;&gt;0,100,0))</f>
        <v>-3.629976580796257</v>
      </c>
      <c r="E161" s="78"/>
      <c r="F161" s="78"/>
      <c r="G161" s="65"/>
    </row>
    <row r="162" spans="1:7" s="28" customFormat="1" ht="12" x14ac:dyDescent="0.2">
      <c r="A162" s="81" t="s">
        <v>34</v>
      </c>
      <c r="B162" s="82">
        <f>SUM(B159:B161)</f>
        <v>1447303</v>
      </c>
      <c r="C162" s="82">
        <f>SUM(C159:C161)</f>
        <v>1071524</v>
      </c>
      <c r="D162" s="98">
        <f>IFERROR(((B162/C162)-1)*100,IF(B162+C162&lt;&gt;0,100,0))</f>
        <v>35.069583135795376</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131744</v>
      </c>
      <c r="C165" s="66">
        <v>126584</v>
      </c>
      <c r="D165" s="98">
        <f>IFERROR(((B165/C165)-1)*100,IF(B165+C165&lt;&gt;0,100,0))</f>
        <v>4.0763445617139515</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131744</v>
      </c>
      <c r="C167" s="82">
        <f>SUM(C165:C166)</f>
        <v>126584</v>
      </c>
      <c r="D167" s="98">
        <f>IFERROR(((B167/C167)-1)*100,IF(B167+C167&lt;&gt;0,100,0))</f>
        <v>4.0763445617139515</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5558</v>
      </c>
      <c r="C175" s="113">
        <v>5512</v>
      </c>
      <c r="D175" s="111">
        <f>IFERROR(((B175/C175)-1)*100,IF(B175+C175&lt;&gt;0,100,0))</f>
        <v>0.83454281567489907</v>
      </c>
      <c r="E175" s="113">
        <v>534262</v>
      </c>
      <c r="F175" s="113">
        <v>452456</v>
      </c>
      <c r="G175" s="111">
        <f>IFERROR(((E175/F175)-1)*100,IF(E175+F175&lt;&gt;0,100,0))</f>
        <v>18.080432130417101</v>
      </c>
    </row>
    <row r="176" spans="1:7" x14ac:dyDescent="0.2">
      <c r="A176" s="101" t="s">
        <v>32</v>
      </c>
      <c r="B176" s="112">
        <v>36420</v>
      </c>
      <c r="C176" s="113">
        <v>37374</v>
      </c>
      <c r="D176" s="111">
        <f t="shared" ref="D176:D178" si="5">IFERROR(((B176/C176)-1)*100,IF(B176+C176&lt;&gt;0,100,0))</f>
        <v>-2.5525766575694386</v>
      </c>
      <c r="E176" s="113">
        <v>3332565</v>
      </c>
      <c r="F176" s="113">
        <v>3296463</v>
      </c>
      <c r="G176" s="111">
        <f>IFERROR(((E176/F176)-1)*100,IF(E176+F176&lt;&gt;0,100,0))</f>
        <v>1.0951738272202638</v>
      </c>
    </row>
    <row r="177" spans="1:7" x14ac:dyDescent="0.2">
      <c r="A177" s="101" t="s">
        <v>92</v>
      </c>
      <c r="B177" s="112">
        <v>16626215</v>
      </c>
      <c r="C177" s="113">
        <v>13073453</v>
      </c>
      <c r="D177" s="111">
        <f t="shared" si="5"/>
        <v>27.175391229845715</v>
      </c>
      <c r="E177" s="113">
        <v>1453301346</v>
      </c>
      <c r="F177" s="113">
        <v>1097249047</v>
      </c>
      <c r="G177" s="111">
        <f>IFERROR(((E177/F177)-1)*100,IF(E177+F177&lt;&gt;0,100,0))</f>
        <v>32.449542788256359</v>
      </c>
    </row>
    <row r="178" spans="1:7" x14ac:dyDescent="0.2">
      <c r="A178" s="101" t="s">
        <v>93</v>
      </c>
      <c r="B178" s="112">
        <v>99390</v>
      </c>
      <c r="C178" s="113">
        <v>125858</v>
      </c>
      <c r="D178" s="111">
        <f t="shared" si="5"/>
        <v>-21.030049738594293</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131</v>
      </c>
      <c r="C181" s="113">
        <v>286</v>
      </c>
      <c r="D181" s="111">
        <f t="shared" ref="D181:D184" si="6">IFERROR(((B181/C181)-1)*100,IF(B181+C181&lt;&gt;0,100,0))</f>
        <v>-54.1958041958042</v>
      </c>
      <c r="E181" s="113">
        <v>20054</v>
      </c>
      <c r="F181" s="113">
        <v>20257</v>
      </c>
      <c r="G181" s="111">
        <f t="shared" ref="G181" si="7">IFERROR(((E181/F181)-1)*100,IF(E181+F181&lt;&gt;0,100,0))</f>
        <v>-1.0021227230093355</v>
      </c>
    </row>
    <row r="182" spans="1:7" x14ac:dyDescent="0.2">
      <c r="A182" s="101" t="s">
        <v>32</v>
      </c>
      <c r="B182" s="112">
        <v>1572</v>
      </c>
      <c r="C182" s="113">
        <v>1995</v>
      </c>
      <c r="D182" s="111">
        <f t="shared" si="6"/>
        <v>-21.203007518796991</v>
      </c>
      <c r="E182" s="113">
        <v>280578</v>
      </c>
      <c r="F182" s="113">
        <v>244015</v>
      </c>
      <c r="G182" s="111">
        <f t="shared" ref="G182" si="8">IFERROR(((E182/F182)-1)*100,IF(E182+F182&lt;&gt;0,100,0))</f>
        <v>14.983914923262919</v>
      </c>
    </row>
    <row r="183" spans="1:7" x14ac:dyDescent="0.2">
      <c r="A183" s="101" t="s">
        <v>92</v>
      </c>
      <c r="B183" s="112">
        <v>16149</v>
      </c>
      <c r="C183" s="113">
        <v>16079</v>
      </c>
      <c r="D183" s="111">
        <f t="shared" si="6"/>
        <v>0.43535045711797782</v>
      </c>
      <c r="E183" s="113">
        <v>5302064</v>
      </c>
      <c r="F183" s="113">
        <v>4258466</v>
      </c>
      <c r="G183" s="111">
        <f t="shared" ref="G183" si="9">IFERROR(((E183/F183)-1)*100,IF(E183+F183&lt;&gt;0,100,0))</f>
        <v>24.506430249765998</v>
      </c>
    </row>
    <row r="184" spans="1:7" x14ac:dyDescent="0.2">
      <c r="A184" s="101" t="s">
        <v>93</v>
      </c>
      <c r="B184" s="112">
        <v>49462</v>
      </c>
      <c r="C184" s="113">
        <v>25140</v>
      </c>
      <c r="D184" s="111">
        <f t="shared" si="6"/>
        <v>96.746221161495626</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2022-12-28T06:54:06Z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