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82D0CB2A-2CA1-47A8-B14E-3F83239B13B4}" xr6:coauthVersionLast="47" xr6:coauthVersionMax="47" xr10:uidLastSave="{00000000-0000-0000-0000-000000000000}"/>
  <bookViews>
    <workbookView xWindow="2850" yWindow="2850" windowWidth="856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<sst xmlns="http://schemas.openxmlformats.org/spreadsheetml/2006/main" count="270" uniqueCount="102">
  <si>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</si>
  <si>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</si>
  <si>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</si>
  <si>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</si>
  <si>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</si>
  <si>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</si>
  <si>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</si>
  <si>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</si>
  <si>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</si>
  <si>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</si>
  <si>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</si>
  <si>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</si>
  <si>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</si>
  <si>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</si>
  <si>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</si>
  <si>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</si>
  <si>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</si>
  <si>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</si>
  <si>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</si>
  <si>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</si>
  <si>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</si>
  <si>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</si>
  <si>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</si>
  <si>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</si>
  <si>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</si>
  <si>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</si>
  <si>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</si>
  <si>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</si>
  <si>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</si>
  <si>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</si>
  <si>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</si>
  <si>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</si>
  <si>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</si>
  <si>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</si>
  <si>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</si>
  <si>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</si>
  <si>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</si>
  <si>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</si>
  <si>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</si>
  <si>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</si>
  <si>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</si>
  <si>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</si>
  <si>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</si>
  <si>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</si>
  <si>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</si>
  <si>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</si>
  <si>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</si>
  <si>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</si>
  <si>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</si>
  <si>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</si>
  <si>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</si>
  <si>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</si>
  <si>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</si>
  <si>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</si>
  <si>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</si>
  <si>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</si>
  <si>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</si>
  <si>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</si>
  <si>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</si>
  <si>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</si>
  <si>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</si>
  <si>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</si>
  <si>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</si>
  <si>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</si>
  <si>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</si>
  <si>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</si>
  <si>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</si>
  <si>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</si>
  <si>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</si>
  <si>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</si>
  <si>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</si>
  <si>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</si>
  <si>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</si>
  <si>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</si>
  <si>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</si>
  <si>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</si>
  <si>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</si>
  <si>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</si>
  <si>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</si>
  <si>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</si>
  <si>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</si>
  <si>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</si>
  <si>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</si>
  <si>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</si>
  <si>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</si>
  <si>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</si>
  <si>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</si>
  <si>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</si>
  <si>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</si>
  <si>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</si>
  <si>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</si>
  <si>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</si>
  <si>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</si>
  <si>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</si>
  <si>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</si>
  <si>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</si>
  <si>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</si>
  <si>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</si>
  <si>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</si>
  <si>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30 December 2022</t>
  </si>
  <si>
    <t>30.12.2022</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</si>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</sst>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403250</v>
      </c>
      <c r="C11" s="67">
        <v>525003</v>
      </c>
      <c r="D11" s="98">
        <f>IFERROR(((B11/C11)-1)*100,IF(B11+C11&lt;&gt;0,100,0))</f>
        <v>-23.190915099532759</v>
      </c>
      <c r="E11" s="67">
        <v>80557739</v>
      </c>
      <c r="F11" s="67">
        <v>81587931</v>
      </c>
      <c r="G11" s="98">
        <f>IFERROR(((E11/F11)-1)*100,IF(E11+F11&lt;&gt;0,100,0))</f>
        <v>-1.2626769515702074</v>
      </c>
    </row>
    <row r="12" spans="1:7" s="16" customFormat="1" ht="12" x14ac:dyDescent="0.2">
      <c r="A12" s="64" t="s">
        <v>9</v>
      </c>
      <c r="B12" s="67">
        <v>354767.85399999999</v>
      </c>
      <c r="C12" s="67">
        <v>532614.66599999997</v>
      </c>
      <c r="D12" s="98">
        <f>IFERROR(((B12/C12)-1)*100,IF(B12+C12&lt;&gt;0,100,0))</f>
        <v>-33.391272030800593</v>
      </c>
      <c r="E12" s="67">
        <v>81206181.525999993</v>
      </c>
      <c r="F12" s="67">
        <v>122068805.168</v>
      </c>
      <c r="G12" s="98">
        <f>IFERROR(((E12/F12)-1)*100,IF(E12+F12&lt;&gt;0,100,0))</f>
        <v>-33.475074639881896</v>
      </c>
    </row>
    <row r="13" spans="1:7" s="16" customFormat="1" ht="12" x14ac:dyDescent="0.2">
      <c r="A13" s="64" t="s">
        <v>10</v>
      </c>
      <c r="B13" s="67">
        <v>26734964.347442798</v>
      </c>
      <c r="C13" s="67">
        <v>31021748.3381624</v>
      </c>
      <c r="D13" s="98">
        <f>IFERROR(((B13/C13)-1)*100,IF(B13+C13&lt;&gt;0,100,0))</f>
        <v>-13.818640857988251</v>
      </c>
      <c r="E13" s="67">
        <v>5877247413.5626497</v>
      </c>
      <c r="F13" s="67">
        <v>5866720908.5636301</v>
      </c>
      <c r="G13" s="98">
        <f>IFERROR(((E13/F13)-1)*100,IF(E13+F13&lt;&gt;0,100,0))</f>
        <v>0.17942740353735775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59</v>
      </c>
      <c r="C16" s="67">
        <v>104</v>
      </c>
      <c r="D16" s="98">
        <f>IFERROR(((B16/C16)-1)*100,IF(B16+C16&lt;&gt;0,100,0))</f>
        <v>-43.269230769230774</v>
      </c>
      <c r="E16" s="67">
        <v>19953</v>
      </c>
      <c r="F16" s="67">
        <v>18154</v>
      </c>
      <c r="G16" s="98">
        <f>IFERROR(((E16/F16)-1)*100,IF(E16+F16&lt;&gt;0,100,0))</f>
        <v>9.909661782527257</v>
      </c>
    </row>
    <row r="17" spans="1:7" s="16" customFormat="1" ht="12" x14ac:dyDescent="0.2">
      <c r="A17" s="64" t="s">
        <v>9</v>
      </c>
      <c r="B17" s="67">
        <v>14275.495999999999</v>
      </c>
      <c r="C17" s="67">
        <v>30082.666000000001</v>
      </c>
      <c r="D17" s="98">
        <f>IFERROR(((B17/C17)-1)*100,IF(B17+C17&lt;&gt;0,100,0))</f>
        <v>-52.545775032040055</v>
      </c>
      <c r="E17" s="67">
        <v>8239997.9550000001</v>
      </c>
      <c r="F17" s="67">
        <v>11395620.994000001</v>
      </c>
      <c r="G17" s="98">
        <f>IFERROR(((E17/F17)-1)*100,IF(E17+F17&lt;&gt;0,100,0))</f>
        <v>-27.691540817841286</v>
      </c>
    </row>
    <row r="18" spans="1:7" s="16" customFormat="1" ht="12" x14ac:dyDescent="0.2">
      <c r="A18" s="64" t="s">
        <v>10</v>
      </c>
      <c r="B18" s="67">
        <v>818745.40643279999</v>
      </c>
      <c r="C18" s="67">
        <v>3438611.5956124598</v>
      </c>
      <c r="D18" s="98">
        <f>IFERROR(((B18/C18)-1)*100,IF(B18+C18&lt;&gt;0,100,0))</f>
        <v>-76.189651443114755</v>
      </c>
      <c r="E18" s="67">
        <v>558439762.43906796</v>
      </c>
      <c r="F18" s="67">
        <v>520446745.29319102</v>
      </c>
      <c r="G18" s="98">
        <f>IFERROR(((E18/F18)-1)*100,IF(E18+F18&lt;&gt;0,100,0))</f>
        <v>7.3000777677020068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4412565.7464300003</v>
      </c>
      <c r="C24" s="66">
        <v>4287188.7005500002</v>
      </c>
      <c r="D24" s="65">
        <f>B24-C24</f>
        <v>125377.04588000011</v>
      </c>
      <c r="E24" s="67">
        <v>908343405.59954</v>
      </c>
      <c r="F24" s="67">
        <v>976143898.93932998</v>
      </c>
      <c r="G24" s="65">
        <f>E24-F24</f>
        <v>-67800493.339789987</v>
      </c>
    </row>
    <row r="25" spans="1:7" s="16" customFormat="1" ht="12" x14ac:dyDescent="0.2">
      <c r="A25" s="68" t="s">
        <v>15</v>
      </c>
      <c r="B25" s="66">
        <v>6113443.0798500003</v>
      </c>
      <c r="C25" s="66">
        <v>7954240.9602300003</v>
      </c>
      <c r="D25" s="65">
        <f>B25-C25</f>
        <v>-1840797.88038</v>
      </c>
      <c r="E25" s="67">
        <v>993163468.17527997</v>
      </c>
      <c r="F25" s="67">
        <v>1129237544.97052</v>
      </c>
      <c r="G25" s="65">
        <f>E25-F25</f>
        <v>-136074076.79524004</v>
      </c>
    </row>
    <row r="26" spans="1:7" s="28" customFormat="1" ht="12" x14ac:dyDescent="0.2">
      <c r="A26" s="69" t="s">
        <v>16</v>
      </c>
      <c r="B26" s="70">
        <f>B24-B25</f>
        <v>-1700877.33342</v>
      </c>
      <c r="C26" s="70">
        <f>C24-C25</f>
        <v>-3667052.2596800001</v>
      </c>
      <c r="D26" s="70"/>
      <c r="E26" s="70">
        <f>E24-E25</f>
        <v>-84820062.57573998</v>
      </c>
      <c r="F26" s="70">
        <f>F24-F25</f>
        <v>-153093646.03119004</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73048.568806209994</v>
      </c>
      <c r="C33" s="132">
        <v>73709.387483660001</v>
      </c>
      <c r="D33" s="98">
        <f t="shared" ref="D33:D42" si="0">IFERROR(((B33/C33)-1)*100,IF(B33+C33&lt;&gt;0,100,0))</f>
        <v>-0.89651901882442653</v>
      </c>
      <c r="E33" s="64"/>
      <c r="F33" s="132">
        <v>74548.89</v>
      </c>
      <c r="G33" s="132">
        <v>72841.34</v>
      </c>
    </row>
    <row r="34" spans="1:7" s="16" customFormat="1" ht="12" x14ac:dyDescent="0.2">
      <c r="A34" s="64" t="s">
        <v>23</v>
      </c>
      <c r="B34" s="132">
        <v>77087.885891230006</v>
      </c>
      <c r="C34" s="132">
        <v>79701.572592080003</v>
      </c>
      <c r="D34" s="98">
        <f t="shared" si="0"/>
        <v>-3.2793414431445234</v>
      </c>
      <c r="E34" s="64"/>
      <c r="F34" s="132">
        <v>78478.399999999994</v>
      </c>
      <c r="G34" s="132">
        <v>76850.83</v>
      </c>
    </row>
    <row r="35" spans="1:7" s="16" customFormat="1" ht="12" x14ac:dyDescent="0.2">
      <c r="A35" s="64" t="s">
        <v>24</v>
      </c>
      <c r="B35" s="132">
        <v>68630.812869829999</v>
      </c>
      <c r="C35" s="132">
        <v>67508.206986389996</v>
      </c>
      <c r="D35" s="98">
        <f t="shared" si="0"/>
        <v>1.6629176415044356</v>
      </c>
      <c r="E35" s="64"/>
      <c r="F35" s="132">
        <v>69049.509999999995</v>
      </c>
      <c r="G35" s="132">
        <v>68203.740000000005</v>
      </c>
    </row>
    <row r="36" spans="1:7" s="16" customFormat="1" ht="12" x14ac:dyDescent="0.2">
      <c r="A36" s="64" t="s">
        <v>25</v>
      </c>
      <c r="B36" s="132">
        <v>66955.473996400004</v>
      </c>
      <c r="C36" s="132">
        <v>67052.40039101</v>
      </c>
      <c r="D36" s="98">
        <f t="shared" si="0"/>
        <v>-0.14455320621600265</v>
      </c>
      <c r="E36" s="64"/>
      <c r="F36" s="132">
        <v>68436.539999999994</v>
      </c>
      <c r="G36" s="132">
        <v>66769.34</v>
      </c>
    </row>
    <row r="37" spans="1:7" s="16" customFormat="1" ht="12" x14ac:dyDescent="0.2">
      <c r="A37" s="64" t="s">
        <v>79</v>
      </c>
      <c r="B37" s="132">
        <v>70805.03145558</v>
      </c>
      <c r="C37" s="132">
        <v>70973.244385889993</v>
      </c>
      <c r="D37" s="98">
        <f t="shared" si="0"/>
        <v>-0.23700893451538141</v>
      </c>
      <c r="E37" s="64"/>
      <c r="F37" s="132">
        <v>73580.78</v>
      </c>
      <c r="G37" s="132">
        <v>70771.38</v>
      </c>
    </row>
    <row r="38" spans="1:7" s="16" customFormat="1" ht="12" x14ac:dyDescent="0.2">
      <c r="A38" s="64" t="s">
        <v>26</v>
      </c>
      <c r="B38" s="132">
        <v>90308.102140699993</v>
      </c>
      <c r="C38" s="132">
        <v>95457.109409390003</v>
      </c>
      <c r="D38" s="98">
        <f t="shared" si="0"/>
        <v>-5.3940532041540141</v>
      </c>
      <c r="E38" s="64"/>
      <c r="F38" s="132">
        <v>91838.47</v>
      </c>
      <c r="G38" s="132">
        <v>89865.75</v>
      </c>
    </row>
    <row r="39" spans="1:7" s="16" customFormat="1" ht="12" x14ac:dyDescent="0.2">
      <c r="A39" s="64" t="s">
        <v>27</v>
      </c>
      <c r="B39" s="132">
        <v>15525.462603759999</v>
      </c>
      <c r="C39" s="132">
        <v>14799.07681411</v>
      </c>
      <c r="D39" s="98">
        <f t="shared" si="0"/>
        <v>4.9083182604839015</v>
      </c>
      <c r="E39" s="64"/>
      <c r="F39" s="132">
        <v>15827.45</v>
      </c>
      <c r="G39" s="132">
        <v>15375.01</v>
      </c>
    </row>
    <row r="40" spans="1:7" s="16" customFormat="1" ht="12" x14ac:dyDescent="0.2">
      <c r="A40" s="64" t="s">
        <v>28</v>
      </c>
      <c r="B40" s="132">
        <v>90252.666289400004</v>
      </c>
      <c r="C40" s="132">
        <v>92736.874547159998</v>
      </c>
      <c r="D40" s="98">
        <f t="shared" si="0"/>
        <v>-2.6787707369808844</v>
      </c>
      <c r="E40" s="64"/>
      <c r="F40" s="132">
        <v>91674.49</v>
      </c>
      <c r="G40" s="132">
        <v>89833.31</v>
      </c>
    </row>
    <row r="41" spans="1:7" s="16" customFormat="1" ht="12" x14ac:dyDescent="0.2">
      <c r="A41" s="64" t="s">
        <v>29</v>
      </c>
      <c r="B41" s="72"/>
      <c r="C41" s="72"/>
      <c r="D41" s="98">
        <f t="shared" si="0"/>
        <v>0</v>
      </c>
      <c r="E41" s="64"/>
      <c r="F41" s="72"/>
      <c r="G41" s="72"/>
    </row>
    <row r="42" spans="1:7" s="16" customFormat="1" ht="12" x14ac:dyDescent="0.2">
      <c r="A42" s="64" t="s">
        <v>78</v>
      </c>
      <c r="B42" s="132">
        <v>1050.7204589099999</v>
      </c>
      <c r="C42" s="132">
        <v>1312.18012456</v>
      </c>
      <c r="D42" s="98">
        <f t="shared" si="0"/>
        <v>-19.925592588721209</v>
      </c>
      <c r="E42" s="64"/>
      <c r="F42" s="132">
        <v>1053.45</v>
      </c>
      <c r="G42" s="132">
        <v>1041.8499999999999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21337.885302384399</v>
      </c>
      <c r="D48" s="72"/>
      <c r="E48" s="133">
        <v>20499.7803652699</v>
      </c>
      <c r="F48" s="72"/>
      <c r="G48" s="98">
        <f>IFERROR(((C48/E48)-1)*100,IF(C48+E48&lt;&gt;0,100,0))</f>
        <v>4.0883605686546254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708</v>
      </c>
      <c r="D54" s="75"/>
      <c r="E54" s="134">
        <v>167490</v>
      </c>
      <c r="F54" s="134">
        <v>17875756.449999999</v>
      </c>
      <c r="G54" s="134">
        <v>9423613.2719999999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904</v>
      </c>
      <c r="C68" s="66">
        <v>980</v>
      </c>
      <c r="D68" s="98">
        <f>IFERROR(((B68/C68)-1)*100,IF(B68+C68&lt;&gt;0,100,0))</f>
        <v>-7.7551020408163307</v>
      </c>
      <c r="E68" s="66">
        <v>331777</v>
      </c>
      <c r="F68" s="66">
        <v>326312</v>
      </c>
      <c r="G68" s="98">
        <f>IFERROR(((E68/F68)-1)*100,IF(E68+F68&lt;&gt;0,100,0))</f>
        <v>1.6747775135453224</v>
      </c>
    </row>
    <row r="69" spans="1:7" s="16" customFormat="1" ht="12" x14ac:dyDescent="0.2">
      <c r="A69" s="79" t="s">
        <v>54</v>
      </c>
      <c r="B69" s="67">
        <v>13028829.728</v>
      </c>
      <c r="C69" s="66">
        <v>15079050.388</v>
      </c>
      <c r="D69" s="98">
        <f>IFERROR(((B69/C69)-1)*100,IF(B69+C69&lt;&gt;0,100,0))</f>
        <v>-13.596483911424407</v>
      </c>
      <c r="E69" s="66">
        <v>9977136069.2859993</v>
      </c>
      <c r="F69" s="66">
        <v>9775148872.3710003</v>
      </c>
      <c r="G69" s="98">
        <f>IFERROR(((E69/F69)-1)*100,IF(E69+F69&lt;&gt;0,100,0))</f>
        <v>2.0663337157545092</v>
      </c>
    </row>
    <row r="70" spans="1:7" s="62" customFormat="1" ht="12" x14ac:dyDescent="0.2">
      <c r="A70" s="79" t="s">
        <v>55</v>
      </c>
      <c r="B70" s="67">
        <v>13036229.157099999</v>
      </c>
      <c r="C70" s="66">
        <v>14707268.78482</v>
      </c>
      <c r="D70" s="98">
        <f>IFERROR(((B70/C70)-1)*100,IF(B70+C70&lt;&gt;0,100,0))</f>
        <v>-11.3619982892048</v>
      </c>
      <c r="E70" s="66">
        <v>9496523270.5217209</v>
      </c>
      <c r="F70" s="66">
        <v>9621802820.4208908</v>
      </c>
      <c r="G70" s="98">
        <f>IFERROR(((E70/F70)-1)*100,IF(E70+F70&lt;&gt;0,100,0))</f>
        <v>-1.3020382171341383</v>
      </c>
    </row>
    <row r="71" spans="1:7" s="16" customFormat="1" ht="12" x14ac:dyDescent="0.2">
      <c r="A71" s="79" t="s">
        <v>94</v>
      </c>
      <c r="B71" s="98">
        <f>IFERROR(B69/B68/1000,)</f>
        <v>14.412422265486727</v>
      </c>
      <c r="C71" s="98">
        <f>IFERROR(C69/C68/1000,)</f>
        <v>15.386786110204083</v>
      </c>
      <c r="D71" s="98">
        <f>IFERROR(((B71/C71)-1)*100,IF(B71+C71&lt;&gt;0,100,0))</f>
        <v>-6.3324714968981404</v>
      </c>
      <c r="E71" s="98">
        <f>IFERROR(E69/E68/1000,)</f>
        <v>30.071813505113372</v>
      </c>
      <c r="F71" s="98">
        <f>IFERROR(F69/F68/1000,)</f>
        <v>29.956449264418715</v>
      </c>
      <c r="G71" s="98">
        <f>IFERROR(((E71/F71)-1)*100,IF(E71+F71&lt;&gt;0,100,0))</f>
        <v>0.38510652472982798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514</v>
      </c>
      <c r="C74" s="66">
        <v>888</v>
      </c>
      <c r="D74" s="98">
        <f>IFERROR(((B74/C74)-1)*100,IF(B74+C74&lt;&gt;0,100,0))</f>
        <v>-42.117117117117118</v>
      </c>
      <c r="E74" s="66">
        <v>138691</v>
      </c>
      <c r="F74" s="66">
        <v>146634</v>
      </c>
      <c r="G74" s="98">
        <f>IFERROR(((E74/F74)-1)*100,IF(E74+F74&lt;&gt;0,100,0))</f>
        <v>-5.4168883069410922</v>
      </c>
    </row>
    <row r="75" spans="1:7" s="16" customFormat="1" ht="12" x14ac:dyDescent="0.2">
      <c r="A75" s="79" t="s">
        <v>54</v>
      </c>
      <c r="B75" s="67">
        <v>136347520.796</v>
      </c>
      <c r="C75" s="66">
        <v>224578449.19999999</v>
      </c>
      <c r="D75" s="98">
        <f>IFERROR(((B75/C75)-1)*100,IF(B75+C75&lt;&gt;0,100,0))</f>
        <v>-39.287353135752255</v>
      </c>
      <c r="E75" s="66">
        <v>25741679876.479</v>
      </c>
      <c r="F75" s="66">
        <v>24783290972.451</v>
      </c>
      <c r="G75" s="98">
        <f>IFERROR(((E75/F75)-1)*100,IF(E75+F75&lt;&gt;0,100,0))</f>
        <v>3.8670768345226758</v>
      </c>
    </row>
    <row r="76" spans="1:7" s="16" customFormat="1" ht="12" x14ac:dyDescent="0.2">
      <c r="A76" s="79" t="s">
        <v>55</v>
      </c>
      <c r="B76" s="67">
        <v>120987161.07508001</v>
      </c>
      <c r="C76" s="66">
        <v>234412207.67671999</v>
      </c>
      <c r="D76" s="98">
        <f>IFERROR(((B76/C76)-1)*100,IF(B76+C76&lt;&gt;0,100,0))</f>
        <v>-48.387004979734463</v>
      </c>
      <c r="E76" s="66">
        <v>24080645213.289001</v>
      </c>
      <c r="F76" s="66">
        <v>24119543197.368698</v>
      </c>
      <c r="G76" s="98">
        <f>IFERROR(((E76/F76)-1)*100,IF(E76+F76&lt;&gt;0,100,0))</f>
        <v>-0.16127164499508684</v>
      </c>
    </row>
    <row r="77" spans="1:7" s="16" customFormat="1" ht="12" x14ac:dyDescent="0.2">
      <c r="A77" s="79" t="s">
        <v>94</v>
      </c>
      <c r="B77" s="98">
        <f>IFERROR(B75/B74/1000,)</f>
        <v>265.26755018677045</v>
      </c>
      <c r="C77" s="98">
        <f>IFERROR(C75/C74/1000,)</f>
        <v>252.90365900900898</v>
      </c>
      <c r="D77" s="98">
        <f>IFERROR(((B77/C77)-1)*100,IF(B77+C77&lt;&gt;0,100,0))</f>
        <v>4.8887751273385183</v>
      </c>
      <c r="E77" s="98">
        <f>IFERROR(E75/E74/1000,)</f>
        <v>185.6045444656034</v>
      </c>
      <c r="F77" s="98">
        <f>IFERROR(F75/F74/1000,)</f>
        <v>169.01462807023609</v>
      </c>
      <c r="G77" s="98">
        <f>IFERROR(((E77/F77)-1)*100,IF(E77+F77&lt;&gt;0,100,0))</f>
        <v>9.8156689659271166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76</v>
      </c>
      <c r="C80" s="66">
        <v>70</v>
      </c>
      <c r="D80" s="98">
        <f>IFERROR(((B80/C80)-1)*100,IF(B80+C80&lt;&gt;0,100,0))</f>
        <v>8.5714285714285623</v>
      </c>
      <c r="E80" s="66">
        <v>9988</v>
      </c>
      <c r="F80" s="66">
        <v>8565</v>
      </c>
      <c r="G80" s="98">
        <f>IFERROR(((E80/F80)-1)*100,IF(E80+F80&lt;&gt;0,100,0))</f>
        <v>16.614127262113243</v>
      </c>
    </row>
    <row r="81" spans="1:7" s="16" customFormat="1" ht="12" x14ac:dyDescent="0.2">
      <c r="A81" s="79" t="s">
        <v>54</v>
      </c>
      <c r="B81" s="67">
        <v>8232574.8710000003</v>
      </c>
      <c r="C81" s="66">
        <v>4638962.8459999999</v>
      </c>
      <c r="D81" s="98">
        <f>IFERROR(((B81/C81)-1)*100,IF(B81+C81&lt;&gt;0,100,0))</f>
        <v>77.465850542403786</v>
      </c>
      <c r="E81" s="66">
        <v>1160679103.2249999</v>
      </c>
      <c r="F81" s="66">
        <v>742790074.51199996</v>
      </c>
      <c r="G81" s="98">
        <f>IFERROR(((E81/F81)-1)*100,IF(E81+F81&lt;&gt;0,100,0))</f>
        <v>56.259371665345114</v>
      </c>
    </row>
    <row r="82" spans="1:7" s="16" customFormat="1" ht="12" x14ac:dyDescent="0.2">
      <c r="A82" s="79" t="s">
        <v>55</v>
      </c>
      <c r="B82" s="67">
        <v>1161632.5718100001</v>
      </c>
      <c r="C82" s="66">
        <v>1370164.6810399799</v>
      </c>
      <c r="D82" s="98">
        <f>IFERROR(((B82/C82)-1)*100,IF(B82+C82&lt;&gt;0,100,0))</f>
        <v>-15.219492380412269</v>
      </c>
      <c r="E82" s="66">
        <v>389612888.96896899</v>
      </c>
      <c r="F82" s="66">
        <v>250453271.09246901</v>
      </c>
      <c r="G82" s="98">
        <f>IFERROR(((E82/F82)-1)*100,IF(E82+F82&lt;&gt;0,100,0))</f>
        <v>55.563106550571398</v>
      </c>
    </row>
    <row r="83" spans="1:7" s="32" customFormat="1" x14ac:dyDescent="0.2">
      <c r="A83" s="79" t="s">
        <v>94</v>
      </c>
      <c r="B83" s="98">
        <f>IFERROR(B81/B80/1000,)</f>
        <v>108.32335356578949</v>
      </c>
      <c r="C83" s="98">
        <f>IFERROR(C81/C80/1000,)</f>
        <v>66.270897799999986</v>
      </c>
      <c r="D83" s="98">
        <f>IFERROR(((B83/C83)-1)*100,IF(B83+C83&lt;&gt;0,100,0))</f>
        <v>63.455388657477194</v>
      </c>
      <c r="E83" s="98">
        <f>IFERROR(E81/E80/1000,)</f>
        <v>116.20735915348416</v>
      </c>
      <c r="F83" s="98">
        <f>IFERROR(F81/F80/1000,)</f>
        <v>86.723884940105066</v>
      </c>
      <c r="G83" s="98">
        <f>IFERROR(((E83/F83)-1)*100,IF(E83+F83&lt;&gt;0,100,0))</f>
        <v>33.996948169171091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1494</v>
      </c>
      <c r="C86" s="64">
        <f>C68+C74+C80</f>
        <v>1938</v>
      </c>
      <c r="D86" s="98">
        <f>IFERROR(((B86/C86)-1)*100,IF(B86+C86&lt;&gt;0,100,0))</f>
        <v>-22.910216718266252</v>
      </c>
      <c r="E86" s="64">
        <f>E68+E74+E80</f>
        <v>480456</v>
      </c>
      <c r="F86" s="64">
        <f>F68+F74+F80</f>
        <v>481511</v>
      </c>
      <c r="G86" s="98">
        <f>IFERROR(((E86/F86)-1)*100,IF(E86+F86&lt;&gt;0,100,0))</f>
        <v>-0.21910195198032723</v>
      </c>
    </row>
    <row r="87" spans="1:7" s="62" customFormat="1" ht="12" x14ac:dyDescent="0.2">
      <c r="A87" s="79" t="s">
        <v>54</v>
      </c>
      <c r="B87" s="64">
        <f t="shared" ref="B87:C87" si="1">B69+B75+B81</f>
        <v>157608925.39499998</v>
      </c>
      <c r="C87" s="64">
        <f t="shared" si="1"/>
        <v>244296462.43399999</v>
      </c>
      <c r="D87" s="98">
        <f>IFERROR(((B87/C87)-1)*100,IF(B87+C87&lt;&gt;0,100,0))</f>
        <v>-35.484565013879319</v>
      </c>
      <c r="E87" s="64">
        <f t="shared" ref="E87:F87" si="2">E69+E75+E81</f>
        <v>36879495048.989998</v>
      </c>
      <c r="F87" s="64">
        <f t="shared" si="2"/>
        <v>35301229919.334</v>
      </c>
      <c r="G87" s="98">
        <f>IFERROR(((E87/F87)-1)*100,IF(E87+F87&lt;&gt;0,100,0))</f>
        <v>4.4708502600687039</v>
      </c>
    </row>
    <row r="88" spans="1:7" s="62" customFormat="1" ht="12" x14ac:dyDescent="0.2">
      <c r="A88" s="79" t="s">
        <v>55</v>
      </c>
      <c r="B88" s="64">
        <f t="shared" ref="B88:C88" si="3">B70+B76+B82</f>
        <v>135185022.80399001</v>
      </c>
      <c r="C88" s="64">
        <f t="shared" si="3"/>
        <v>250489641.14257997</v>
      </c>
      <c r="D88" s="98">
        <f>IFERROR(((B88/C88)-1)*100,IF(B88+C88&lt;&gt;0,100,0))</f>
        <v>-46.031691295752218</v>
      </c>
      <c r="E88" s="64">
        <f t="shared" ref="E88:F88" si="4">E70+E76+E82</f>
        <v>33966781372.77969</v>
      </c>
      <c r="F88" s="64">
        <f t="shared" si="4"/>
        <v>33991799288.882057</v>
      </c>
      <c r="G88" s="98">
        <f>IFERROR(((E88/F88)-1)*100,IF(E88+F88&lt;&gt;0,100,0))</f>
        <v>-7.359985827685156E-2</v>
      </c>
    </row>
    <row r="89" spans="1:7" s="63" customFormat="1" x14ac:dyDescent="0.2">
      <c r="A89" s="79" t="s">
        <v>95</v>
      </c>
      <c r="B89" s="98">
        <f>IFERROR((B75/B87)*100,IF(B75+B87&lt;&gt;0,100,0))</f>
        <v>86.510025021923994</v>
      </c>
      <c r="C89" s="98">
        <f>IFERROR((C75/C87)*100,IF(C75+C87&lt;&gt;0,100,0))</f>
        <v>91.928653801392201</v>
      </c>
      <c r="D89" s="98">
        <f>IFERROR(((B89/C89)-1)*100,IF(B89+C89&lt;&gt;0,100,0))</f>
        <v>-5.8943849990177322</v>
      </c>
      <c r="E89" s="98">
        <f>IFERROR((E75/E87)*100,IF(E75+E87&lt;&gt;0,100,0))</f>
        <v>69.799436901953939</v>
      </c>
      <c r="F89" s="98">
        <f>IFERROR((F75/F87)*100,IF(F75+F87&lt;&gt;0,100,0))</f>
        <v>70.205177069135289</v>
      </c>
      <c r="G89" s="98">
        <f>IFERROR(((E89/F89)-1)*100,IF(E89+F89&lt;&gt;0,100,0))</f>
        <v>-0.57793482492294324</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18028661.785999998</v>
      </c>
      <c r="C97" s="135">
        <v>19172464.800000001</v>
      </c>
      <c r="D97" s="65">
        <f>B97-C97</f>
        <v>-1143803.0140000023</v>
      </c>
      <c r="E97" s="135">
        <v>3410234632.152</v>
      </c>
      <c r="F97" s="135">
        <v>3133624230.809</v>
      </c>
      <c r="G97" s="80">
        <f>E97-F97</f>
        <v>276610401.34299994</v>
      </c>
    </row>
    <row r="98" spans="1:7" s="62" customFormat="1" ht="13.5" x14ac:dyDescent="0.2">
      <c r="A98" s="114" t="s">
        <v>88</v>
      </c>
      <c r="B98" s="66">
        <v>20255628.046999998</v>
      </c>
      <c r="C98" s="135">
        <v>16846793.409000002</v>
      </c>
      <c r="D98" s="65">
        <f>B98-C98</f>
        <v>3408834.6379999965</v>
      </c>
      <c r="E98" s="135">
        <v>3383456150.619</v>
      </c>
      <c r="F98" s="135">
        <v>3121239329.9629998</v>
      </c>
      <c r="G98" s="80">
        <f>E98-F98</f>
        <v>262216820.65600014</v>
      </c>
    </row>
    <row r="99" spans="1:7" s="62" customFormat="1" ht="12" x14ac:dyDescent="0.2">
      <c r="A99" s="115" t="s">
        <v>16</v>
      </c>
      <c r="B99" s="65">
        <f>B97-B98</f>
        <v>-2226966.2609999999</v>
      </c>
      <c r="C99" s="65">
        <f>C97-C98</f>
        <v>2325671.3909999989</v>
      </c>
      <c r="D99" s="82"/>
      <c r="E99" s="65">
        <f>E97-E98</f>
        <v>26778481.532999992</v>
      </c>
      <c r="F99" s="82">
        <f>F97-F98</f>
        <v>12384900.846000195</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1905181</v>
      </c>
      <c r="C102" s="135">
        <v>1436579.2180000001</v>
      </c>
      <c r="D102" s="65">
        <f>B102-C102</f>
        <v>468601.78199999989</v>
      </c>
      <c r="E102" s="135">
        <v>1147348994.4230001</v>
      </c>
      <c r="F102" s="135">
        <v>1085971209.9519999</v>
      </c>
      <c r="G102" s="80">
        <f>E102-F102</f>
        <v>61377784.471000195</v>
      </c>
    </row>
    <row r="103" spans="1:7" s="16" customFormat="1" ht="13.5" x14ac:dyDescent="0.2">
      <c r="A103" s="79" t="s">
        <v>88</v>
      </c>
      <c r="B103" s="66">
        <v>1725714.2</v>
      </c>
      <c r="C103" s="135">
        <v>1397160.622</v>
      </c>
      <c r="D103" s="65">
        <f>B103-C103</f>
        <v>328553.57799999998</v>
      </c>
      <c r="E103" s="135">
        <v>1302379063.247</v>
      </c>
      <c r="F103" s="135">
        <v>1245016415.8529999</v>
      </c>
      <c r="G103" s="80">
        <f>E103-F103</f>
        <v>57362647.394000053</v>
      </c>
    </row>
    <row r="104" spans="1:7" s="28" customFormat="1" ht="12" x14ac:dyDescent="0.2">
      <c r="A104" s="81" t="s">
        <v>16</v>
      </c>
      <c r="B104" s="65">
        <f>B102-B103</f>
        <v>179466.80000000005</v>
      </c>
      <c r="C104" s="65">
        <f>C102-C103</f>
        <v>39418.596000000136</v>
      </c>
      <c r="D104" s="82"/>
      <c r="E104" s="65">
        <f>E102-E103</f>
        <v>-155030068.82399988</v>
      </c>
      <c r="F104" s="82">
        <f>F102-F103</f>
        <v>-159045205.90100002</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857.52488514375705</v>
      </c>
      <c r="C111" s="137">
        <v>822.72439051865501</v>
      </c>
      <c r="D111" s="98">
        <f>IFERROR(((B111/C111)-1)*100,IF(B111+C111&lt;&gt;0,100,0))</f>
        <v>4.2299091926961685</v>
      </c>
      <c r="E111" s="84"/>
      <c r="F111" s="136">
        <v>857.52488514375705</v>
      </c>
      <c r="G111" s="136">
        <v>853.82133987274699</v>
      </c>
    </row>
    <row r="112" spans="1:7" s="16" customFormat="1" ht="12" x14ac:dyDescent="0.2">
      <c r="A112" s="79" t="s">
        <v>50</v>
      </c>
      <c r="B112" s="136">
        <v>845.49329286326201</v>
      </c>
      <c r="C112" s="137">
        <v>811.87369239882605</v>
      </c>
      <c r="D112" s="98">
        <f>IFERROR(((B112/C112)-1)*100,IF(B112+C112&lt;&gt;0,100,0))</f>
        <v>4.1409890207306566</v>
      </c>
      <c r="E112" s="84"/>
      <c r="F112" s="136">
        <v>845.49329286326201</v>
      </c>
      <c r="G112" s="136">
        <v>841.821056881706</v>
      </c>
    </row>
    <row r="113" spans="1:7" s="16" customFormat="1" ht="12" x14ac:dyDescent="0.2">
      <c r="A113" s="79" t="s">
        <v>51</v>
      </c>
      <c r="B113" s="136">
        <v>916.88845421655606</v>
      </c>
      <c r="C113" s="137">
        <v>871.75483861637997</v>
      </c>
      <c r="D113" s="98">
        <f>IFERROR(((B113/C113)-1)*100,IF(B113+C113&lt;&gt;0,100,0))</f>
        <v>5.1773289462678118</v>
      </c>
      <c r="E113" s="84"/>
      <c r="F113" s="136">
        <v>916.88845421655606</v>
      </c>
      <c r="G113" s="136">
        <v>913.21257291067002</v>
      </c>
    </row>
    <row r="114" spans="1:7" s="28" customFormat="1" ht="12" x14ac:dyDescent="0.2">
      <c r="A114" s="81" t="s">
        <v>52</v>
      </c>
      <c r="B114" s="85"/>
      <c r="C114" s="84"/>
      <c r="D114" s="86"/>
      <c r="E114" s="84"/>
      <c r="F114" s="71"/>
      <c r="G114" s="71"/>
    </row>
    <row r="115" spans="1:7" s="16" customFormat="1" ht="12" x14ac:dyDescent="0.2">
      <c r="A115" s="79" t="s">
        <v>56</v>
      </c>
      <c r="B115" s="136">
        <v>649.56481245213297</v>
      </c>
      <c r="C115" s="137">
        <v>614.54062297916698</v>
      </c>
      <c r="D115" s="98">
        <f>IFERROR(((B115/C115)-1)*100,IF(B115+C115&lt;&gt;0,100,0))</f>
        <v>5.6992472366067304</v>
      </c>
      <c r="E115" s="84"/>
      <c r="F115" s="136">
        <v>649.56481245213297</v>
      </c>
      <c r="G115" s="136">
        <v>648.44286685346901</v>
      </c>
    </row>
    <row r="116" spans="1:7" s="16" customFormat="1" ht="12" x14ac:dyDescent="0.2">
      <c r="A116" s="79" t="s">
        <v>57</v>
      </c>
      <c r="B116" s="136">
        <v>849.64622301553595</v>
      </c>
      <c r="C116" s="137">
        <v>807.39890568857902</v>
      </c>
      <c r="D116" s="98">
        <f>IFERROR(((B116/C116)-1)*100,IF(B116+C116&lt;&gt;0,100,0))</f>
        <v>5.2325210040911507</v>
      </c>
      <c r="E116" s="84"/>
      <c r="F116" s="136">
        <v>849.64622301553595</v>
      </c>
      <c r="G116" s="136">
        <v>847.74874284766702</v>
      </c>
    </row>
    <row r="117" spans="1:7" s="16" customFormat="1" ht="12" x14ac:dyDescent="0.2">
      <c r="A117" s="79" t="s">
        <v>59</v>
      </c>
      <c r="B117" s="136">
        <v>983.21899365640104</v>
      </c>
      <c r="C117" s="137">
        <v>927.58004182003197</v>
      </c>
      <c r="D117" s="98">
        <f>IFERROR(((B117/C117)-1)*100,IF(B117+C117&lt;&gt;0,100,0))</f>
        <v>5.9982911800471994</v>
      </c>
      <c r="E117" s="84"/>
      <c r="F117" s="136">
        <v>983.21899365640104</v>
      </c>
      <c r="G117" s="136">
        <v>979.20702498254695</v>
      </c>
    </row>
    <row r="118" spans="1:7" s="16" customFormat="1" ht="12" x14ac:dyDescent="0.2">
      <c r="A118" s="79" t="s">
        <v>58</v>
      </c>
      <c r="B118" s="136">
        <v>910.92879503285803</v>
      </c>
      <c r="C118" s="137">
        <v>885.30441541126504</v>
      </c>
      <c r="D118" s="98">
        <f>IFERROR(((B118/C118)-1)*100,IF(B118+C118&lt;&gt;0,100,0))</f>
        <v>2.8944145285539236</v>
      </c>
      <c r="E118" s="84"/>
      <c r="F118" s="136">
        <v>910.92879503285803</v>
      </c>
      <c r="G118" s="136">
        <v>906.06335428625698</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17</v>
      </c>
      <c r="F126" s="66">
        <v>22</v>
      </c>
      <c r="G126" s="98">
        <f>IFERROR(((E126/F126)-1)*100,IF(E126+F126&lt;&gt;0,100,0))</f>
        <v>-22.72727272727273</v>
      </c>
    </row>
    <row r="127" spans="1:7" s="16" customFormat="1" ht="12" x14ac:dyDescent="0.2">
      <c r="A127" s="79" t="s">
        <v>72</v>
      </c>
      <c r="B127" s="67">
        <v>16</v>
      </c>
      <c r="C127" s="66">
        <v>12</v>
      </c>
      <c r="D127" s="98">
        <f>IFERROR(((B127/C127)-1)*100,IF(B127+C127&lt;&gt;0,100,0))</f>
        <v>33.333333333333329</v>
      </c>
      <c r="E127" s="66">
        <v>14267</v>
      </c>
      <c r="F127" s="66">
        <v>11473</v>
      </c>
      <c r="G127" s="98">
        <f>IFERROR(((E127/F127)-1)*100,IF(E127+F127&lt;&gt;0,100,0))</f>
        <v>24.352828379674008</v>
      </c>
    </row>
    <row r="128" spans="1:7" s="16" customFormat="1" ht="12" x14ac:dyDescent="0.2">
      <c r="A128" s="79" t="s">
        <v>74</v>
      </c>
      <c r="B128" s="67">
        <v>0</v>
      </c>
      <c r="C128" s="66">
        <v>0</v>
      </c>
      <c r="D128" s="98">
        <f>IFERROR(((B128/C128)-1)*100,IF(B128+C128&lt;&gt;0,100,0))</f>
        <v>0</v>
      </c>
      <c r="E128" s="66">
        <v>395</v>
      </c>
      <c r="F128" s="66">
        <v>404</v>
      </c>
      <c r="G128" s="98">
        <f>IFERROR(((E128/F128)-1)*100,IF(E128+F128&lt;&gt;0,100,0))</f>
        <v>-2.2277227722772297</v>
      </c>
    </row>
    <row r="129" spans="1:7" s="28" customFormat="1" ht="12" x14ac:dyDescent="0.2">
      <c r="A129" s="81" t="s">
        <v>34</v>
      </c>
      <c r="B129" s="82">
        <f>SUM(B126:B128)</f>
        <v>16</v>
      </c>
      <c r="C129" s="82">
        <f>SUM(C126:C128)</f>
        <v>12</v>
      </c>
      <c r="D129" s="98">
        <f>IFERROR(((B129/C129)-1)*100,IF(B129+C129&lt;&gt;0,100,0))</f>
        <v>33.333333333333329</v>
      </c>
      <c r="E129" s="82">
        <f>SUM(E126:E128)</f>
        <v>14679</v>
      </c>
      <c r="F129" s="82">
        <f>SUM(F126:F128)</f>
        <v>11899</v>
      </c>
      <c r="G129" s="98">
        <f>IFERROR(((E129/F129)-1)*100,IF(E129+F129&lt;&gt;0,100,0))</f>
        <v>23.363307840995052</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0</v>
      </c>
      <c r="D132" s="98">
        <f>IFERROR(((B132/C132)-1)*100,IF(B132+C132&lt;&gt;0,100,0))</f>
        <v>0</v>
      </c>
      <c r="E132" s="66">
        <v>1125</v>
      </c>
      <c r="F132" s="66">
        <v>1134</v>
      </c>
      <c r="G132" s="98">
        <f>IFERROR(((E132/F132)-1)*100,IF(E132+F132&lt;&gt;0,100,0))</f>
        <v>-0.79365079365079083</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0</v>
      </c>
      <c r="D134" s="98">
        <f>IFERROR(((B134/C134)-1)*100,IF(B134+C134&lt;&gt;0,100,0))</f>
        <v>0</v>
      </c>
      <c r="E134" s="82">
        <f>SUM(E132:E133)</f>
        <v>1125</v>
      </c>
      <c r="F134" s="82">
        <f>SUM(F132:F133)</f>
        <v>1134</v>
      </c>
      <c r="G134" s="98">
        <f>IFERROR(((E134/F134)-1)*100,IF(E134+F134&lt;&gt;0,100,0))</f>
        <v>-0.79365079365079083</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1456</v>
      </c>
      <c r="F137" s="66">
        <v>261815</v>
      </c>
      <c r="G137" s="98">
        <f>IFERROR(((E137/F137)-1)*100,IF(E137+F137&lt;&gt;0,100,0))</f>
        <v>-99.443882130512009</v>
      </c>
    </row>
    <row r="138" spans="1:7" s="16" customFormat="1" ht="12" x14ac:dyDescent="0.2">
      <c r="A138" s="79" t="s">
        <v>72</v>
      </c>
      <c r="B138" s="67">
        <v>7194</v>
      </c>
      <c r="C138" s="66">
        <v>976</v>
      </c>
      <c r="D138" s="98">
        <f>IFERROR(((B138/C138)-1)*100,IF(B138+C138&lt;&gt;0,100,0))</f>
        <v>637.09016393442619</v>
      </c>
      <c r="E138" s="66">
        <v>13705750</v>
      </c>
      <c r="F138" s="66">
        <v>11749191</v>
      </c>
      <c r="G138" s="98">
        <f>IFERROR(((E138/F138)-1)*100,IF(E138+F138&lt;&gt;0,100,0))</f>
        <v>16.652712514419086</v>
      </c>
    </row>
    <row r="139" spans="1:7" s="16" customFormat="1" ht="12" x14ac:dyDescent="0.2">
      <c r="A139" s="79" t="s">
        <v>74</v>
      </c>
      <c r="B139" s="67">
        <v>0</v>
      </c>
      <c r="C139" s="66">
        <v>0</v>
      </c>
      <c r="D139" s="98">
        <f>IFERROR(((B139/C139)-1)*100,IF(B139+C139&lt;&gt;0,100,0))</f>
        <v>0</v>
      </c>
      <c r="E139" s="66">
        <v>16509</v>
      </c>
      <c r="F139" s="66">
        <v>17275</v>
      </c>
      <c r="G139" s="98">
        <f>IFERROR(((E139/F139)-1)*100,IF(E139+F139&lt;&gt;0,100,0))</f>
        <v>-4.4341534008683015</v>
      </c>
    </row>
    <row r="140" spans="1:7" s="16" customFormat="1" ht="12" x14ac:dyDescent="0.2">
      <c r="A140" s="81" t="s">
        <v>34</v>
      </c>
      <c r="B140" s="82">
        <f>SUM(B137:B139)</f>
        <v>7194</v>
      </c>
      <c r="C140" s="82">
        <f>SUM(C137:C139)</f>
        <v>976</v>
      </c>
      <c r="D140" s="98">
        <f>IFERROR(((B140/C140)-1)*100,IF(B140+C140&lt;&gt;0,100,0))</f>
        <v>637.09016393442619</v>
      </c>
      <c r="E140" s="82">
        <f>SUM(E137:E139)</f>
        <v>13723715</v>
      </c>
      <c r="F140" s="82">
        <f>SUM(F137:F139)</f>
        <v>12028281</v>
      </c>
      <c r="G140" s="98">
        <f>IFERROR(((E140/F140)-1)*100,IF(E140+F140&lt;&gt;0,100,0))</f>
        <v>14.095397338988015</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0</v>
      </c>
      <c r="D143" s="98">
        <f>IFERROR(((B143/C143)-1)*100,)</f>
        <v>0</v>
      </c>
      <c r="E143" s="66">
        <v>655620</v>
      </c>
      <c r="F143" s="66">
        <v>604424</v>
      </c>
      <c r="G143" s="98">
        <f>IFERROR(((E143/F143)-1)*100,)</f>
        <v>8.4702129630855225</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0</v>
      </c>
      <c r="D145" s="98">
        <f>IFERROR(((B145/C145)-1)*100,)</f>
        <v>0</v>
      </c>
      <c r="E145" s="82">
        <f>SUM(E143:E144)</f>
        <v>655620</v>
      </c>
      <c r="F145" s="82">
        <f>SUM(F143:F144)</f>
        <v>604424</v>
      </c>
      <c r="G145" s="98">
        <f>IFERROR(((E145/F145)-1)*100,)</f>
        <v>8.4702129630855225</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33709.315499999997</v>
      </c>
      <c r="F148" s="66">
        <v>6287021.1775000002</v>
      </c>
      <c r="G148" s="98">
        <f>IFERROR(((E148/F148)-1)*100,IF(E148+F148&lt;&gt;0,100,0))</f>
        <v>-99.463826913441309</v>
      </c>
    </row>
    <row r="149" spans="1:7" s="32" customFormat="1" x14ac:dyDescent="0.2">
      <c r="A149" s="79" t="s">
        <v>72</v>
      </c>
      <c r="B149" s="67">
        <v>640666.66163999995</v>
      </c>
      <c r="C149" s="66">
        <v>98154.061440000005</v>
      </c>
      <c r="D149" s="98">
        <f>IFERROR(((B149/C149)-1)*100,IF(B149+C149&lt;&gt;0,100,0))</f>
        <v>552.71538664921081</v>
      </c>
      <c r="E149" s="66">
        <v>1208204783.40891</v>
      </c>
      <c r="F149" s="66">
        <v>1097847038.8903401</v>
      </c>
      <c r="G149" s="98">
        <f>IFERROR(((E149/F149)-1)*100,IF(E149+F149&lt;&gt;0,100,0))</f>
        <v>10.052196764142574</v>
      </c>
    </row>
    <row r="150" spans="1:7" s="32" customFormat="1" x14ac:dyDescent="0.2">
      <c r="A150" s="79" t="s">
        <v>74</v>
      </c>
      <c r="B150" s="67">
        <v>0</v>
      </c>
      <c r="C150" s="66">
        <v>0</v>
      </c>
      <c r="D150" s="98">
        <f>IFERROR(((B150/C150)-1)*100,IF(B150+C150&lt;&gt;0,100,0))</f>
        <v>0</v>
      </c>
      <c r="E150" s="66">
        <v>107440875.7</v>
      </c>
      <c r="F150" s="66">
        <v>101589586.34</v>
      </c>
      <c r="G150" s="98">
        <f>IFERROR(((E150/F150)-1)*100,IF(E150+F150&lt;&gt;0,100,0))</f>
        <v>5.7597334242674325</v>
      </c>
    </row>
    <row r="151" spans="1:7" s="16" customFormat="1" ht="12" x14ac:dyDescent="0.2">
      <c r="A151" s="81" t="s">
        <v>34</v>
      </c>
      <c r="B151" s="82">
        <f>SUM(B148:B150)</f>
        <v>640666.66163999995</v>
      </c>
      <c r="C151" s="82">
        <f>SUM(C148:C150)</f>
        <v>98154.061440000005</v>
      </c>
      <c r="D151" s="98">
        <f>IFERROR(((B151/C151)-1)*100,IF(B151+C151&lt;&gt;0,100,0))</f>
        <v>552.71538664921081</v>
      </c>
      <c r="E151" s="82">
        <f>SUM(E148:E150)</f>
        <v>1315679368.4244101</v>
      </c>
      <c r="F151" s="82">
        <f>SUM(F148:F150)</f>
        <v>1205723646.40784</v>
      </c>
      <c r="G151" s="98">
        <f>IFERROR(((E151/F151)-1)*100,IF(E151+F151&lt;&gt;0,100,0))</f>
        <v>9.1194796041494506</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0</v>
      </c>
      <c r="D154" s="98">
        <f>IFERROR(((B154/C154)-1)*100,IF(B154+C154&lt;&gt;0,100,0))</f>
        <v>0</v>
      </c>
      <c r="E154" s="66">
        <v>1111444.45117</v>
      </c>
      <c r="F154" s="66">
        <v>992522.55833000003</v>
      </c>
      <c r="G154" s="98">
        <f>IFERROR(((E154/F154)-1)*100,IF(E154+F154&lt;&gt;0,100,0))</f>
        <v>11.981782362719873</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0</v>
      </c>
      <c r="D156" s="98">
        <f>IFERROR(((B156/C156)-1)*100,IF(B156+C156&lt;&gt;0,100,0))</f>
        <v>0</v>
      </c>
      <c r="E156" s="82">
        <f>SUM(E154:E155)</f>
        <v>1111444.45117</v>
      </c>
      <c r="F156" s="82">
        <f>SUM(F154:F155)</f>
        <v>992522.55833000003</v>
      </c>
      <c r="G156" s="98">
        <f>IFERROR(((E156/F156)-1)*100,IF(E156+F156&lt;&gt;0,100,0))</f>
        <v>11.981782362719873</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1441149</v>
      </c>
      <c r="C160" s="66">
        <v>1069111</v>
      </c>
      <c r="D160" s="98">
        <f>IFERROR(((B160/C160)-1)*100,IF(B160+C160&lt;&gt;0,100,0))</f>
        <v>34.798818831720936</v>
      </c>
      <c r="E160" s="78"/>
      <c r="F160" s="78"/>
      <c r="G160" s="65"/>
    </row>
    <row r="161" spans="1:7" s="16" customFormat="1" ht="12" x14ac:dyDescent="0.2">
      <c r="A161" s="79" t="s">
        <v>74</v>
      </c>
      <c r="B161" s="67">
        <v>1646</v>
      </c>
      <c r="C161" s="66">
        <v>1708</v>
      </c>
      <c r="D161" s="98">
        <f>IFERROR(((B161/C161)-1)*100,IF(B161+C161&lt;&gt;0,100,0))</f>
        <v>-3.629976580796257</v>
      </c>
      <c r="E161" s="78"/>
      <c r="F161" s="78"/>
      <c r="G161" s="65"/>
    </row>
    <row r="162" spans="1:7" s="28" customFormat="1" ht="12" x14ac:dyDescent="0.2">
      <c r="A162" s="81" t="s">
        <v>34</v>
      </c>
      <c r="B162" s="82">
        <f>SUM(B159:B161)</f>
        <v>1443210</v>
      </c>
      <c r="C162" s="82">
        <f>SUM(C159:C161)</f>
        <v>1071034</v>
      </c>
      <c r="D162" s="98">
        <f>IFERROR(((B162/C162)-1)*100,IF(B162+C162&lt;&gt;0,100,0))</f>
        <v>34.749223647428565</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131744</v>
      </c>
      <c r="C165" s="66">
        <v>126584</v>
      </c>
      <c r="D165" s="98">
        <f>IFERROR(((B165/C165)-1)*100,IF(B165+C165&lt;&gt;0,100,0))</f>
        <v>4.0763445617139515</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131744</v>
      </c>
      <c r="C167" s="82">
        <f>SUM(C165:C166)</f>
        <v>126584</v>
      </c>
      <c r="D167" s="98">
        <f>IFERROR(((B167/C167)-1)*100,IF(B167+C167&lt;&gt;0,100,0))</f>
        <v>4.0763445617139515</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3756</v>
      </c>
      <c r="C175" s="113">
        <v>4332</v>
      </c>
      <c r="D175" s="111">
        <f>IFERROR(((B175/C175)-1)*100,IF(B175+C175&lt;&gt;0,100,0))</f>
        <v>-13.296398891966755</v>
      </c>
      <c r="E175" s="113">
        <v>538018</v>
      </c>
      <c r="F175" s="113">
        <v>456788</v>
      </c>
      <c r="G175" s="111">
        <f>IFERROR(((E175/F175)-1)*100,IF(E175+F175&lt;&gt;0,100,0))</f>
        <v>17.782866450081869</v>
      </c>
    </row>
    <row r="176" spans="1:7" x14ac:dyDescent="0.2">
      <c r="A176" s="101" t="s">
        <v>32</v>
      </c>
      <c r="B176" s="112">
        <v>12393</v>
      </c>
      <c r="C176" s="113">
        <v>17211</v>
      </c>
      <c r="D176" s="111">
        <f t="shared" ref="D176:D178" si="5">IFERROR(((B176/C176)-1)*100,IF(B176+C176&lt;&gt;0,100,0))</f>
        <v>-27.993724943350184</v>
      </c>
      <c r="E176" s="113">
        <v>3344958</v>
      </c>
      <c r="F176" s="113">
        <v>3313674</v>
      </c>
      <c r="G176" s="111">
        <f>IFERROR(((E176/F176)-1)*100,IF(E176+F176&lt;&gt;0,100,0))</f>
        <v>0.94408804245680322</v>
      </c>
    </row>
    <row r="177" spans="1:7" x14ac:dyDescent="0.2">
      <c r="A177" s="101" t="s">
        <v>92</v>
      </c>
      <c r="B177" s="112">
        <v>5660551</v>
      </c>
      <c r="C177" s="113">
        <v>6303168</v>
      </c>
      <c r="D177" s="111">
        <f t="shared" si="5"/>
        <v>-10.195143140719075</v>
      </c>
      <c r="E177" s="113">
        <v>1458961897</v>
      </c>
      <c r="F177" s="113">
        <v>1103552215</v>
      </c>
      <c r="G177" s="111">
        <f>IFERROR(((E177/F177)-1)*100,IF(E177+F177&lt;&gt;0,100,0))</f>
        <v>32.205968795051533</v>
      </c>
    </row>
    <row r="178" spans="1:7" x14ac:dyDescent="0.2">
      <c r="A178" s="101" t="s">
        <v>93</v>
      </c>
      <c r="B178" s="112">
        <v>99461</v>
      </c>
      <c r="C178" s="113">
        <v>126020</v>
      </c>
      <c r="D178" s="111">
        <f t="shared" si="5"/>
        <v>-21.07522615457864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141</v>
      </c>
      <c r="C181" s="113">
        <v>218</v>
      </c>
      <c r="D181" s="111">
        <f t="shared" ref="D181:D184" si="6">IFERROR(((B181/C181)-1)*100,IF(B181+C181&lt;&gt;0,100,0))</f>
        <v>-35.321100917431195</v>
      </c>
      <c r="E181" s="113">
        <v>20195</v>
      </c>
      <c r="F181" s="113">
        <v>20475</v>
      </c>
      <c r="G181" s="111">
        <f t="shared" ref="G181" si="7">IFERROR(((E181/F181)-1)*100,IF(E181+F181&lt;&gt;0,100,0))</f>
        <v>-1.3675213675213627</v>
      </c>
    </row>
    <row r="182" spans="1:7" x14ac:dyDescent="0.2">
      <c r="A182" s="101" t="s">
        <v>32</v>
      </c>
      <c r="B182" s="112">
        <v>1026</v>
      </c>
      <c r="C182" s="113">
        <v>2052</v>
      </c>
      <c r="D182" s="111">
        <f t="shared" si="6"/>
        <v>-50</v>
      </c>
      <c r="E182" s="113">
        <v>281604</v>
      </c>
      <c r="F182" s="113">
        <v>246067</v>
      </c>
      <c r="G182" s="111">
        <f t="shared" ref="G182" si="8">IFERROR(((E182/F182)-1)*100,IF(E182+F182&lt;&gt;0,100,0))</f>
        <v>14.442001568678453</v>
      </c>
    </row>
    <row r="183" spans="1:7" x14ac:dyDescent="0.2">
      <c r="A183" s="101" t="s">
        <v>92</v>
      </c>
      <c r="B183" s="112">
        <v>12797</v>
      </c>
      <c r="C183" s="113">
        <v>24154</v>
      </c>
      <c r="D183" s="111">
        <f t="shared" si="6"/>
        <v>-47.019127266705304</v>
      </c>
      <c r="E183" s="113">
        <v>5314862</v>
      </c>
      <c r="F183" s="113">
        <v>4282619</v>
      </c>
      <c r="G183" s="111">
        <f t="shared" ref="G183" si="9">IFERROR(((E183/F183)-1)*100,IF(E183+F183&lt;&gt;0,100,0))</f>
        <v>24.103078046401038</v>
      </c>
    </row>
    <row r="184" spans="1:7" x14ac:dyDescent="0.2">
      <c r="A184" s="101" t="s">
        <v>93</v>
      </c>
      <c r="B184" s="112">
        <v>49753</v>
      </c>
      <c r="C184" s="113">
        <v>26240</v>
      </c>
      <c r="D184" s="111">
        <f t="shared" si="6"/>
        <v>89.607469512195109</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2023-01-03T07:08:53Z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