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146720A2-A2BC-4819-BFA8-0C815928E9B4}" xr6:coauthVersionLast="47" xr6:coauthVersionMax="47" xr10:uidLastSave="{00000000-0000-0000-0000-000000000000}"/>
  <bookViews>
    <workbookView xWindow="5400" yWindow="3165" windowWidth="12195" windowHeight="825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<sst xmlns="http://schemas.openxmlformats.org/spreadsheetml/2006/main" count="270" uniqueCount="102">
  <si>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</si>
  <si>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</si>
  <si>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</si>
  <si>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</si>
  <si>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</si>
  <si>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</si>
  <si>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</si>
  <si>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</si>
  <si>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</si>
  <si>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</si>
  <si>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</si>
  <si>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</si>
  <si>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</si>
  <si>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</si>
  <si>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</si>
  <si>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</si>
  <si>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</si>
  <si>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</si>
  <si>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</si>
  <si>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</si>
  <si>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</si>
  <si>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</si>
  <si>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</si>
  <si>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</si>
  <si>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</si>
  <si>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</si>
  <si>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</si>
  <si>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</si>
  <si>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</si>
  <si>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</si>
  <si>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</si>
  <si>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</si>
  <si>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</si>
  <si>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</si>
  <si>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</si>
  <si>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</si>
  <si>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</si>
  <si>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</si>
  <si>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</si>
  <si>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</si>
  <si>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</si>
  <si>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</si>
  <si>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</si>
  <si>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</si>
  <si>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</si>
  <si>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</si>
  <si>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</si>
  <si>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</si>
  <si>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</si>
  <si>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</si>
  <si>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</si>
  <si>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</si>
  <si>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</si>
  <si>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</si>
  <si>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</si>
  <si>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</si>
  <si>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</si>
  <si>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</si>
  <si>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</si>
  <si>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</si>
  <si>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</si>
  <si>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</si>
  <si>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</si>
  <si>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</si>
  <si>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</si>
  <si>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</si>
  <si>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</si>
  <si>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</si>
  <si>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</si>
  <si>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</si>
  <si>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</si>
  <si>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</si>
  <si>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</si>
  <si>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</si>
  <si>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</si>
  <si>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</si>
  <si>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</si>
  <si>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</si>
  <si>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</si>
  <si>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</si>
  <si>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</si>
  <si>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</si>
  <si>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</si>
  <si>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</si>
  <si>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</si>
  <si>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</si>
  <si>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</si>
  <si>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</si>
  <si>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</si>
  <si>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</si>
  <si>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</si>
  <si>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</si>
  <si>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</si>
  <si>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</si>
  <si>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</si>
  <si>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</si>
  <si>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</si>
  <si>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</si>
  <si>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</si>
  <si>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13 January 2023</t>
  </si>
  <si>
    <t>13.01.2023</t>
  </si>
  <si>
    <t>14.01.2022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</si>
</sst>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1478319</v>
      </c>
      <c r="C11" s="67">
        <v>1252099</v>
      </c>
      <c r="D11" s="98">
        <f>IFERROR(((B11/C11)-1)*100,IF(B11+C11&lt;&gt;0,100,0))</f>
        <v>18.067261454565497</v>
      </c>
      <c r="E11" s="67">
        <v>2455264</v>
      </c>
      <c r="F11" s="67">
        <v>2155904</v>
      </c>
      <c r="G11" s="98">
        <f>IFERROR(((E11/F11)-1)*100,IF(E11+F11&lt;&gt;0,100,0))</f>
        <v>13.88559045300719</v>
      </c>
    </row>
    <row r="12" spans="1:7" s="16" customFormat="1" ht="12" x14ac:dyDescent="0.2">
      <c r="A12" s="64" t="s">
        <v>9</v>
      </c>
      <c r="B12" s="67">
        <v>1180725.8659999999</v>
      </c>
      <c r="C12" s="67">
        <v>1253067.0789999999</v>
      </c>
      <c r="D12" s="98">
        <f>IFERROR(((B12/C12)-1)*100,IF(B12+C12&lt;&gt;0,100,0))</f>
        <v>-5.7731317191519587</v>
      </c>
      <c r="E12" s="67">
        <v>1956985.6540000001</v>
      </c>
      <c r="F12" s="67">
        <v>2155078.602</v>
      </c>
      <c r="G12" s="98">
        <f>IFERROR(((E12/F12)-1)*100,IF(E12+F12&lt;&gt;0,100,0))</f>
        <v>-9.191912898961629</v>
      </c>
    </row>
    <row r="13" spans="1:7" s="16" customFormat="1" ht="12" x14ac:dyDescent="0.2">
      <c r="A13" s="64" t="s">
        <v>10</v>
      </c>
      <c r="B13" s="67">
        <v>106043315.306118</v>
      </c>
      <c r="C13" s="67">
        <v>85055342.188400894</v>
      </c>
      <c r="D13" s="98">
        <f>IFERROR(((B13/C13)-1)*100,IF(B13+C13&lt;&gt;0,100,0))</f>
        <v>24.67566713355631</v>
      </c>
      <c r="E13" s="67">
        <v>170565166.915427</v>
      </c>
      <c r="F13" s="67">
        <v>140559794.29559299</v>
      </c>
      <c r="G13" s="98">
        <f>IFERROR(((E13/F13)-1)*100,IF(E13+F13&lt;&gt;0,100,0))</f>
        <v>21.347052171073621</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368</v>
      </c>
      <c r="C16" s="67">
        <v>362</v>
      </c>
      <c r="D16" s="98">
        <f>IFERROR(((B16/C16)-1)*100,IF(B16+C16&lt;&gt;0,100,0))</f>
        <v>1.6574585635359185</v>
      </c>
      <c r="E16" s="67">
        <v>627</v>
      </c>
      <c r="F16" s="67">
        <v>526</v>
      </c>
      <c r="G16" s="98">
        <f>IFERROR(((E16/F16)-1)*100,IF(E16+F16&lt;&gt;0,100,0))</f>
        <v>19.201520912547522</v>
      </c>
    </row>
    <row r="17" spans="1:7" s="16" customFormat="1" ht="12" x14ac:dyDescent="0.2">
      <c r="A17" s="64" t="s">
        <v>9</v>
      </c>
      <c r="B17" s="67">
        <v>85717.093999999997</v>
      </c>
      <c r="C17" s="67">
        <v>106216.448</v>
      </c>
      <c r="D17" s="98">
        <f>IFERROR(((B17/C17)-1)*100,IF(B17+C17&lt;&gt;0,100,0))</f>
        <v>-19.299604144171724</v>
      </c>
      <c r="E17" s="67">
        <v>141200.58100000001</v>
      </c>
      <c r="F17" s="67">
        <v>157120.39199999999</v>
      </c>
      <c r="G17" s="98">
        <f>IFERROR(((E17/F17)-1)*100,IF(E17+F17&lt;&gt;0,100,0))</f>
        <v>-10.132237322829486</v>
      </c>
    </row>
    <row r="18" spans="1:7" s="16" customFormat="1" ht="12" x14ac:dyDescent="0.2">
      <c r="A18" s="64" t="s">
        <v>10</v>
      </c>
      <c r="B18" s="67">
        <v>9913872.7217036001</v>
      </c>
      <c r="C18" s="67">
        <v>8907724.5622609295</v>
      </c>
      <c r="D18" s="98">
        <f>IFERROR(((B18/C18)-1)*100,IF(B18+C18&lt;&gt;0,100,0))</f>
        <v>11.295232047310776</v>
      </c>
      <c r="E18" s="67">
        <v>15265938.735482801</v>
      </c>
      <c r="F18" s="67">
        <v>11951445.491823699</v>
      </c>
      <c r="G18" s="98">
        <f>IFERROR(((E18/F18)-1)*100,IF(E18+F18&lt;&gt;0,100,0))</f>
        <v>27.732990506685027</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18486217.29301</v>
      </c>
      <c r="C24" s="66">
        <v>15533812.60849</v>
      </c>
      <c r="D24" s="65">
        <f>B24-C24</f>
        <v>2952404.6845200006</v>
      </c>
      <c r="E24" s="67">
        <v>30301969.34719</v>
      </c>
      <c r="F24" s="67">
        <v>23496691.41316</v>
      </c>
      <c r="G24" s="65">
        <f>E24-F24</f>
        <v>6805277.9340300001</v>
      </c>
    </row>
    <row r="25" spans="1:7" s="16" customFormat="1" ht="12" x14ac:dyDescent="0.2">
      <c r="A25" s="68" t="s">
        <v>15</v>
      </c>
      <c r="B25" s="66">
        <v>20166211.631480001</v>
      </c>
      <c r="C25" s="66">
        <v>16652107.390900001</v>
      </c>
      <c r="D25" s="65">
        <f>B25-C25</f>
        <v>3514104.24058</v>
      </c>
      <c r="E25" s="67">
        <v>31343456.147550002</v>
      </c>
      <c r="F25" s="67">
        <v>25052707.527120002</v>
      </c>
      <c r="G25" s="65">
        <f>E25-F25</f>
        <v>6290748.6204300001</v>
      </c>
    </row>
    <row r="26" spans="1:7" s="28" customFormat="1" ht="12" x14ac:dyDescent="0.2">
      <c r="A26" s="69" t="s">
        <v>16</v>
      </c>
      <c r="B26" s="70">
        <f>B24-B25</f>
        <v>-1679994.3384700008</v>
      </c>
      <c r="C26" s="70">
        <f>C24-C25</f>
        <v>-1118294.7824100014</v>
      </c>
      <c r="D26" s="70"/>
      <c r="E26" s="70">
        <f>E24-E25</f>
        <v>-1041486.8003600016</v>
      </c>
      <c r="F26" s="70">
        <f>F24-F25</f>
        <v>-1556016.1139600016</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79333.720673239994</v>
      </c>
      <c r="C33" s="132">
        <v>75160.211674620004</v>
      </c>
      <c r="D33" s="98">
        <f t="shared" ref="D33:D42" si="0">IFERROR(((B33/C33)-1)*100,IF(B33+C33&lt;&gt;0,100,0))</f>
        <v>5.5528169833897634</v>
      </c>
      <c r="E33" s="64"/>
      <c r="F33" s="132">
        <v>79527.33</v>
      </c>
      <c r="G33" s="132">
        <v>76858.94</v>
      </c>
    </row>
    <row r="34" spans="1:7" s="16" customFormat="1" ht="12" x14ac:dyDescent="0.2">
      <c r="A34" s="64" t="s">
        <v>23</v>
      </c>
      <c r="B34" s="132">
        <v>80123.318513780003</v>
      </c>
      <c r="C34" s="132">
        <v>81163.014565630001</v>
      </c>
      <c r="D34" s="98">
        <f t="shared" si="0"/>
        <v>-1.280997332854461</v>
      </c>
      <c r="E34" s="64"/>
      <c r="F34" s="132">
        <v>80625.34</v>
      </c>
      <c r="G34" s="132">
        <v>78583.929999999993</v>
      </c>
    </row>
    <row r="35" spans="1:7" s="16" customFormat="1" ht="12" x14ac:dyDescent="0.2">
      <c r="A35" s="64" t="s">
        <v>24</v>
      </c>
      <c r="B35" s="132">
        <v>70339.028064989994</v>
      </c>
      <c r="C35" s="132">
        <v>67955.69592251</v>
      </c>
      <c r="D35" s="98">
        <f t="shared" si="0"/>
        <v>3.5071852478675503</v>
      </c>
      <c r="E35" s="64"/>
      <c r="F35" s="132">
        <v>70536.399999999994</v>
      </c>
      <c r="G35" s="132">
        <v>68690.289999999994</v>
      </c>
    </row>
    <row r="36" spans="1:7" s="16" customFormat="1" ht="12" x14ac:dyDescent="0.2">
      <c r="A36" s="64" t="s">
        <v>25</v>
      </c>
      <c r="B36" s="132">
        <v>73193.276311330002</v>
      </c>
      <c r="C36" s="132">
        <v>68448.151591350004</v>
      </c>
      <c r="D36" s="98">
        <f t="shared" si="0"/>
        <v>6.9324366102818891</v>
      </c>
      <c r="E36" s="64"/>
      <c r="F36" s="132">
        <v>73397.039999999994</v>
      </c>
      <c r="G36" s="132">
        <v>70804.86</v>
      </c>
    </row>
    <row r="37" spans="1:7" s="16" customFormat="1" ht="12" x14ac:dyDescent="0.2">
      <c r="A37" s="64" t="s">
        <v>79</v>
      </c>
      <c r="B37" s="132">
        <v>78615.696183360007</v>
      </c>
      <c r="C37" s="132">
        <v>74433.640353139999</v>
      </c>
      <c r="D37" s="98">
        <f t="shared" si="0"/>
        <v>5.6185023470286088</v>
      </c>
      <c r="E37" s="64"/>
      <c r="F37" s="132">
        <v>79233.64</v>
      </c>
      <c r="G37" s="132">
        <v>75850.45</v>
      </c>
    </row>
    <row r="38" spans="1:7" s="16" customFormat="1" ht="12" x14ac:dyDescent="0.2">
      <c r="A38" s="64" t="s">
        <v>26</v>
      </c>
      <c r="B38" s="132">
        <v>99708.023271130005</v>
      </c>
      <c r="C38" s="132">
        <v>94293.725002770007</v>
      </c>
      <c r="D38" s="98">
        <f t="shared" si="0"/>
        <v>5.7419497089556515</v>
      </c>
      <c r="E38" s="64"/>
      <c r="F38" s="132">
        <v>99829.34</v>
      </c>
      <c r="G38" s="132">
        <v>96577.55</v>
      </c>
    </row>
    <row r="39" spans="1:7" s="16" customFormat="1" ht="12" x14ac:dyDescent="0.2">
      <c r="A39" s="64" t="s">
        <v>27</v>
      </c>
      <c r="B39" s="132">
        <v>16138.776650309999</v>
      </c>
      <c r="C39" s="132">
        <v>15564.904331289999</v>
      </c>
      <c r="D39" s="98">
        <f t="shared" si="0"/>
        <v>3.6869633555430825</v>
      </c>
      <c r="E39" s="64"/>
      <c r="F39" s="132">
        <v>16220.32</v>
      </c>
      <c r="G39" s="132">
        <v>15643.42</v>
      </c>
    </row>
    <row r="40" spans="1:7" s="16" customFormat="1" ht="12" x14ac:dyDescent="0.2">
      <c r="A40" s="64" t="s">
        <v>28</v>
      </c>
      <c r="B40" s="132">
        <v>98116.859755130004</v>
      </c>
      <c r="C40" s="132">
        <v>93105.235788249993</v>
      </c>
      <c r="D40" s="98">
        <f t="shared" si="0"/>
        <v>5.3827520272629936</v>
      </c>
      <c r="E40" s="64"/>
      <c r="F40" s="132">
        <v>98296.71</v>
      </c>
      <c r="G40" s="132">
        <v>94994.82</v>
      </c>
    </row>
    <row r="41" spans="1:7" s="16" customFormat="1" ht="12" x14ac:dyDescent="0.2">
      <c r="A41" s="64" t="s">
        <v>29</v>
      </c>
      <c r="B41" s="72"/>
      <c r="C41" s="72"/>
      <c r="D41" s="98">
        <f t="shared" si="0"/>
        <v>0</v>
      </c>
      <c r="E41" s="64"/>
      <c r="F41" s="72"/>
      <c r="G41" s="72"/>
    </row>
    <row r="42" spans="1:7" s="16" customFormat="1" ht="12" x14ac:dyDescent="0.2">
      <c r="A42" s="64" t="s">
        <v>78</v>
      </c>
      <c r="B42" s="132">
        <v>1076.3344883699999</v>
      </c>
      <c r="C42" s="132">
        <v>1337.3293483699999</v>
      </c>
      <c r="D42" s="98">
        <f t="shared" si="0"/>
        <v>-19.516124454915527</v>
      </c>
      <c r="E42" s="64"/>
      <c r="F42" s="132">
        <v>1088.51</v>
      </c>
      <c r="G42" s="132">
        <v>1058.78</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22883.475431994601</v>
      </c>
      <c r="D48" s="72"/>
      <c r="E48" s="133">
        <v>21125.374971312602</v>
      </c>
      <c r="F48" s="72"/>
      <c r="G48" s="98">
        <f>IFERROR(((C48/E48)-1)*100,IF(C48+E48&lt;&gt;0,100,0))</f>
        <v>8.3222213242104779</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2262</v>
      </c>
      <c r="D54" s="75"/>
      <c r="E54" s="134">
        <v>456836</v>
      </c>
      <c r="F54" s="134">
        <v>50450622.284999996</v>
      </c>
      <c r="G54" s="134">
        <v>9779811.432</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5578</v>
      </c>
      <c r="C68" s="66">
        <v>4457</v>
      </c>
      <c r="D68" s="98">
        <f>IFERROR(((B68/C68)-1)*100,IF(B68+C68&lt;&gt;0,100,0))</f>
        <v>25.151447161768004</v>
      </c>
      <c r="E68" s="66">
        <v>8522</v>
      </c>
      <c r="F68" s="66">
        <v>8456</v>
      </c>
      <c r="G68" s="98">
        <f>IFERROR(((E68/F68)-1)*100,IF(E68+F68&lt;&gt;0,100,0))</f>
        <v>0.78051087984862821</v>
      </c>
    </row>
    <row r="69" spans="1:7" s="16" customFormat="1" ht="12" x14ac:dyDescent="0.2">
      <c r="A69" s="79" t="s">
        <v>54</v>
      </c>
      <c r="B69" s="67">
        <v>254321278.51300001</v>
      </c>
      <c r="C69" s="66">
        <v>172500780.77900001</v>
      </c>
      <c r="D69" s="98">
        <f>IFERROR(((B69/C69)-1)*100,IF(B69+C69&lt;&gt;0,100,0))</f>
        <v>47.43195791028019</v>
      </c>
      <c r="E69" s="66">
        <v>339954364.16100001</v>
      </c>
      <c r="F69" s="66">
        <v>272555284.66600001</v>
      </c>
      <c r="G69" s="98">
        <f>IFERROR(((E69/F69)-1)*100,IF(E69+F69&lt;&gt;0,100,0))</f>
        <v>24.728590229902704</v>
      </c>
    </row>
    <row r="70" spans="1:7" s="62" customFormat="1" ht="12" x14ac:dyDescent="0.2">
      <c r="A70" s="79" t="s">
        <v>55</v>
      </c>
      <c r="B70" s="67">
        <v>243195559.32644001</v>
      </c>
      <c r="C70" s="66">
        <v>173434624.14789</v>
      </c>
      <c r="D70" s="98">
        <f>IFERROR(((B70/C70)-1)*100,IF(B70+C70&lt;&gt;0,100,0))</f>
        <v>40.223188144406464</v>
      </c>
      <c r="E70" s="66">
        <v>324173934.92496002</v>
      </c>
      <c r="F70" s="66">
        <v>272278221.15240002</v>
      </c>
      <c r="G70" s="98">
        <f>IFERROR(((E70/F70)-1)*100,IF(E70+F70&lt;&gt;0,100,0))</f>
        <v>19.059810789461885</v>
      </c>
    </row>
    <row r="71" spans="1:7" s="16" customFormat="1" ht="12" x14ac:dyDescent="0.2">
      <c r="A71" s="79" t="s">
        <v>94</v>
      </c>
      <c r="B71" s="98">
        <f>IFERROR(B69/B68/1000,)</f>
        <v>45.593631859627109</v>
      </c>
      <c r="C71" s="98">
        <f>IFERROR(C69/C68/1000,)</f>
        <v>38.703338743325112</v>
      </c>
      <c r="D71" s="98">
        <f>IFERROR(((B71/C71)-1)*100,IF(B71+C71&lt;&gt;0,100,0))</f>
        <v>17.802839083205235</v>
      </c>
      <c r="E71" s="98">
        <f>IFERROR(E69/E68/1000,)</f>
        <v>39.891382792888997</v>
      </c>
      <c r="F71" s="98">
        <f>IFERROR(F69/F68/1000,)</f>
        <v>32.232176521523179</v>
      </c>
      <c r="G71" s="98">
        <f>IFERROR(((E71/F71)-1)*100,IF(E71+F71&lt;&gt;0,100,0))</f>
        <v>23.762609596814997</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2671</v>
      </c>
      <c r="C74" s="66">
        <v>2756</v>
      </c>
      <c r="D74" s="98">
        <f>IFERROR(((B74/C74)-1)*100,IF(B74+C74&lt;&gt;0,100,0))</f>
        <v>-3.0841799709724227</v>
      </c>
      <c r="E74" s="66">
        <v>4186</v>
      </c>
      <c r="F74" s="66">
        <v>4786</v>
      </c>
      <c r="G74" s="98">
        <f>IFERROR(((E74/F74)-1)*100,IF(E74+F74&lt;&gt;0,100,0))</f>
        <v>-12.536564981195152</v>
      </c>
    </row>
    <row r="75" spans="1:7" s="16" customFormat="1" ht="12" x14ac:dyDescent="0.2">
      <c r="A75" s="79" t="s">
        <v>54</v>
      </c>
      <c r="B75" s="67">
        <v>526820524.27200001</v>
      </c>
      <c r="C75" s="66">
        <v>574911048.75399995</v>
      </c>
      <c r="D75" s="98">
        <f>IFERROR(((B75/C75)-1)*100,IF(B75+C75&lt;&gt;0,100,0))</f>
        <v>-8.3648635012713903</v>
      </c>
      <c r="E75" s="66">
        <v>880800376.09399998</v>
      </c>
      <c r="F75" s="66">
        <v>970785949.546</v>
      </c>
      <c r="G75" s="98">
        <f>IFERROR(((E75/F75)-1)*100,IF(E75+F75&lt;&gt;0,100,0))</f>
        <v>-9.2693526821317143</v>
      </c>
    </row>
    <row r="76" spans="1:7" s="16" customFormat="1" ht="12" x14ac:dyDescent="0.2">
      <c r="A76" s="79" t="s">
        <v>55</v>
      </c>
      <c r="B76" s="67">
        <v>512439379.96687001</v>
      </c>
      <c r="C76" s="66">
        <v>581910165.2902</v>
      </c>
      <c r="D76" s="98">
        <f>IFERROR(((B76/C76)-1)*100,IF(B76+C76&lt;&gt;0,100,0))</f>
        <v>-11.938403806485276</v>
      </c>
      <c r="E76" s="66">
        <v>846084524.42466998</v>
      </c>
      <c r="F76" s="66">
        <v>988423077.35674</v>
      </c>
      <c r="G76" s="98">
        <f>IFERROR(((E76/F76)-1)*100,IF(E76+F76&lt;&gt;0,100,0))</f>
        <v>-14.400569573174526</v>
      </c>
    </row>
    <row r="77" spans="1:7" s="16" customFormat="1" ht="12" x14ac:dyDescent="0.2">
      <c r="A77" s="79" t="s">
        <v>94</v>
      </c>
      <c r="B77" s="98">
        <f>IFERROR(B75/B74/1000,)</f>
        <v>197.2371861744665</v>
      </c>
      <c r="C77" s="98">
        <f>IFERROR(C75/C74/1000,)</f>
        <v>208.60342843033379</v>
      </c>
      <c r="D77" s="98">
        <f>IFERROR(((B77/C77)-1)*100,IF(B77+C77&lt;&gt;0,100,0))</f>
        <v>-5.4487322386761345</v>
      </c>
      <c r="E77" s="98">
        <f>IFERROR(E75/E74/1000,)</f>
        <v>210.41576113091256</v>
      </c>
      <c r="F77" s="98">
        <f>IFERROR(F75/F74/1000,)</f>
        <v>202.83868565524446</v>
      </c>
      <c r="G77" s="98">
        <f>IFERROR(((E77/F77)-1)*100,IF(E77+F77&lt;&gt;0,100,0))</f>
        <v>3.7355179319917831</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192</v>
      </c>
      <c r="C80" s="66">
        <v>158</v>
      </c>
      <c r="D80" s="98">
        <f>IFERROR(((B80/C80)-1)*100,IF(B80+C80&lt;&gt;0,100,0))</f>
        <v>21.518987341772156</v>
      </c>
      <c r="E80" s="66">
        <v>346</v>
      </c>
      <c r="F80" s="66">
        <v>364</v>
      </c>
      <c r="G80" s="98">
        <f>IFERROR(((E80/F80)-1)*100,IF(E80+F80&lt;&gt;0,100,0))</f>
        <v>-4.9450549450549497</v>
      </c>
    </row>
    <row r="81" spans="1:7" s="16" customFormat="1" ht="12" x14ac:dyDescent="0.2">
      <c r="A81" s="79" t="s">
        <v>54</v>
      </c>
      <c r="B81" s="67">
        <v>23014463.620999999</v>
      </c>
      <c r="C81" s="66">
        <v>10783773.665999999</v>
      </c>
      <c r="D81" s="98">
        <f>IFERROR(((B81/C81)-1)*100,IF(B81+C81&lt;&gt;0,100,0))</f>
        <v>113.41753206080321</v>
      </c>
      <c r="E81" s="66">
        <v>33013898.274</v>
      </c>
      <c r="F81" s="66">
        <v>30157630.881999999</v>
      </c>
      <c r="G81" s="98">
        <f>IFERROR(((E81/F81)-1)*100,IF(E81+F81&lt;&gt;0,100,0))</f>
        <v>9.4711265721632021</v>
      </c>
    </row>
    <row r="82" spans="1:7" s="16" customFormat="1" ht="12" x14ac:dyDescent="0.2">
      <c r="A82" s="79" t="s">
        <v>55</v>
      </c>
      <c r="B82" s="67">
        <v>12792613.528720001</v>
      </c>
      <c r="C82" s="66">
        <v>1893966.28462012</v>
      </c>
      <c r="D82" s="98">
        <f>IFERROR(((B82/C82)-1)*100,IF(B82+C82&lt;&gt;0,100,0))</f>
        <v>575.44040422482306</v>
      </c>
      <c r="E82" s="66">
        <v>13812300.933699699</v>
      </c>
      <c r="F82" s="66">
        <v>9392692.8735700697</v>
      </c>
      <c r="G82" s="98">
        <f>IFERROR(((E82/F82)-1)*100,IF(E82+F82&lt;&gt;0,100,0))</f>
        <v>47.053684386571248</v>
      </c>
    </row>
    <row r="83" spans="1:7" s="32" customFormat="1" x14ac:dyDescent="0.2">
      <c r="A83" s="79" t="s">
        <v>94</v>
      </c>
      <c r="B83" s="98">
        <f>IFERROR(B81/B80/1000,)</f>
        <v>119.86699802604166</v>
      </c>
      <c r="C83" s="98">
        <f>IFERROR(C81/C80/1000,)</f>
        <v>68.251732063291129</v>
      </c>
      <c r="D83" s="98">
        <f>IFERROR(((B83/C83)-1)*100,IF(B83+C83&lt;&gt;0,100,0))</f>
        <v>75.624844091702627</v>
      </c>
      <c r="E83" s="98">
        <f>IFERROR(E81/E80/1000,)</f>
        <v>95.415890965317914</v>
      </c>
      <c r="F83" s="98">
        <f>IFERROR(F81/F80/1000,)</f>
        <v>82.850634291208792</v>
      </c>
      <c r="G83" s="98">
        <f>IFERROR(((E83/F83)-1)*100,IF(E83+F83&lt;&gt;0,100,0))</f>
        <v>15.166156278229504</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8441</v>
      </c>
      <c r="C86" s="64">
        <f>C68+C74+C80</f>
        <v>7371</v>
      </c>
      <c r="D86" s="98">
        <f>IFERROR(((B86/C86)-1)*100,IF(B86+C86&lt;&gt;0,100,0))</f>
        <v>14.516347849681189</v>
      </c>
      <c r="E86" s="64">
        <f>E68+E74+E80</f>
        <v>13054</v>
      </c>
      <c r="F86" s="64">
        <f>F68+F74+F80</f>
        <v>13606</v>
      </c>
      <c r="G86" s="98">
        <f>IFERROR(((E86/F86)-1)*100,IF(E86+F86&lt;&gt;0,100,0))</f>
        <v>-4.0570336616198688</v>
      </c>
    </row>
    <row r="87" spans="1:7" s="62" customFormat="1" ht="12" x14ac:dyDescent="0.2">
      <c r="A87" s="79" t="s">
        <v>54</v>
      </c>
      <c r="B87" s="64">
        <f t="shared" ref="B87:C87" si="1">B69+B75+B81</f>
        <v>804156266.40600014</v>
      </c>
      <c r="C87" s="64">
        <f t="shared" si="1"/>
        <v>758195603.199</v>
      </c>
      <c r="D87" s="98">
        <f>IFERROR(((B87/C87)-1)*100,IF(B87+C87&lt;&gt;0,100,0))</f>
        <v>6.0618477623823663</v>
      </c>
      <c r="E87" s="64">
        <f t="shared" ref="E87:F87" si="2">E69+E75+E81</f>
        <v>1253768638.529</v>
      </c>
      <c r="F87" s="64">
        <f t="shared" si="2"/>
        <v>1273498865.0939999</v>
      </c>
      <c r="G87" s="98">
        <f>IFERROR(((E87/F87)-1)*100,IF(E87+F87&lt;&gt;0,100,0))</f>
        <v>-1.549292826699411</v>
      </c>
    </row>
    <row r="88" spans="1:7" s="62" customFormat="1" ht="12" x14ac:dyDescent="0.2">
      <c r="A88" s="79" t="s">
        <v>55</v>
      </c>
      <c r="B88" s="64">
        <f t="shared" ref="B88:C88" si="3">B70+B76+B82</f>
        <v>768427552.82203007</v>
      </c>
      <c r="C88" s="64">
        <f t="shared" si="3"/>
        <v>757238755.72271013</v>
      </c>
      <c r="D88" s="98">
        <f>IFERROR(((B88/C88)-1)*100,IF(B88+C88&lt;&gt;0,100,0))</f>
        <v>1.4775785067473679</v>
      </c>
      <c r="E88" s="64">
        <f t="shared" ref="E88:F88" si="4">E70+E76+E82</f>
        <v>1184070760.2833295</v>
      </c>
      <c r="F88" s="64">
        <f t="shared" si="4"/>
        <v>1270093991.38271</v>
      </c>
      <c r="G88" s="98">
        <f>IFERROR(((E88/F88)-1)*100,IF(E88+F88&lt;&gt;0,100,0))</f>
        <v>-6.7729815023949369</v>
      </c>
    </row>
    <row r="89" spans="1:7" s="63" customFormat="1" x14ac:dyDescent="0.2">
      <c r="A89" s="79" t="s">
        <v>95</v>
      </c>
      <c r="B89" s="98">
        <f>IFERROR((B75/B87)*100,IF(B75+B87&lt;&gt;0,100,0))</f>
        <v>65.512207798430609</v>
      </c>
      <c r="C89" s="98">
        <f>IFERROR((C75/C87)*100,IF(C75+C87&lt;&gt;0,100,0))</f>
        <v>75.826217710617044</v>
      </c>
      <c r="D89" s="98">
        <f>IFERROR(((B89/C89)-1)*100,IF(B89+C89&lt;&gt;0,100,0))</f>
        <v>-13.602168515840773</v>
      </c>
      <c r="E89" s="98">
        <f>IFERROR((E75/E87)*100,IF(E75+E87&lt;&gt;0,100,0))</f>
        <v>70.252225891326347</v>
      </c>
      <c r="F89" s="98">
        <f>IFERROR((F75/F87)*100,IF(F75+F87&lt;&gt;0,100,0))</f>
        <v>76.22982447450741</v>
      </c>
      <c r="G89" s="98">
        <f>IFERROR(((E89/F89)-1)*100,IF(E89+F89&lt;&gt;0,100,0))</f>
        <v>-7.8415484023317887</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91928963.897</v>
      </c>
      <c r="C97" s="135">
        <v>69153594.716000006</v>
      </c>
      <c r="D97" s="65">
        <f>B97-C97</f>
        <v>22775369.180999994</v>
      </c>
      <c r="E97" s="135">
        <v>135013079.213</v>
      </c>
      <c r="F97" s="135">
        <v>102578038.367</v>
      </c>
      <c r="G97" s="80">
        <f>E97-F97</f>
        <v>32435040.846000001</v>
      </c>
    </row>
    <row r="98" spans="1:7" s="62" customFormat="1" ht="13.5" x14ac:dyDescent="0.2">
      <c r="A98" s="114" t="s">
        <v>88</v>
      </c>
      <c r="B98" s="66">
        <v>81217428.030000001</v>
      </c>
      <c r="C98" s="135">
        <v>63940707.365000002</v>
      </c>
      <c r="D98" s="65">
        <f>B98-C98</f>
        <v>17276720.664999999</v>
      </c>
      <c r="E98" s="135">
        <v>121429375.398</v>
      </c>
      <c r="F98" s="135">
        <v>96020252.748999998</v>
      </c>
      <c r="G98" s="80">
        <f>E98-F98</f>
        <v>25409122.649000004</v>
      </c>
    </row>
    <row r="99" spans="1:7" s="62" customFormat="1" ht="12" x14ac:dyDescent="0.2">
      <c r="A99" s="115" t="s">
        <v>16</v>
      </c>
      <c r="B99" s="65">
        <f>B97-B98</f>
        <v>10711535.866999999</v>
      </c>
      <c r="C99" s="65">
        <f>C97-C98</f>
        <v>5212887.3510000035</v>
      </c>
      <c r="D99" s="82"/>
      <c r="E99" s="65">
        <f>E97-E98</f>
        <v>13583703.814999998</v>
      </c>
      <c r="F99" s="82">
        <f>F97-F98</f>
        <v>6557785.6180000007</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41096981.975000001</v>
      </c>
      <c r="C102" s="135">
        <v>29758256.842999998</v>
      </c>
      <c r="D102" s="65">
        <f>B102-C102</f>
        <v>11338725.132000003</v>
      </c>
      <c r="E102" s="135">
        <v>56914153.001000002</v>
      </c>
      <c r="F102" s="135">
        <v>50474068.441</v>
      </c>
      <c r="G102" s="80">
        <f>E102-F102</f>
        <v>6440084.5600000024</v>
      </c>
    </row>
    <row r="103" spans="1:7" s="16" customFormat="1" ht="13.5" x14ac:dyDescent="0.2">
      <c r="A103" s="79" t="s">
        <v>88</v>
      </c>
      <c r="B103" s="66">
        <v>35009995.843000002</v>
      </c>
      <c r="C103" s="135">
        <v>24136795.688999999</v>
      </c>
      <c r="D103" s="65">
        <f>B103-C103</f>
        <v>10873200.154000003</v>
      </c>
      <c r="E103" s="135">
        <v>48368663.958999999</v>
      </c>
      <c r="F103" s="135">
        <v>44964773.046999998</v>
      </c>
      <c r="G103" s="80">
        <f>E103-F103</f>
        <v>3403890.9120000005</v>
      </c>
    </row>
    <row r="104" spans="1:7" s="28" customFormat="1" ht="12" x14ac:dyDescent="0.2">
      <c r="A104" s="81" t="s">
        <v>16</v>
      </c>
      <c r="B104" s="65">
        <f>B102-B103</f>
        <v>6086986.1319999993</v>
      </c>
      <c r="C104" s="65">
        <f>C102-C103</f>
        <v>5621461.1539999992</v>
      </c>
      <c r="D104" s="82"/>
      <c r="E104" s="65">
        <f>E102-E103</f>
        <v>8545489.0420000032</v>
      </c>
      <c r="F104" s="82">
        <f>F102-F103</f>
        <v>5509295.3940000013</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881.01478866304399</v>
      </c>
      <c r="C111" s="137">
        <v>824.87478011908297</v>
      </c>
      <c r="D111" s="98">
        <f>IFERROR(((B111/C111)-1)*100,IF(B111+C111&lt;&gt;0,100,0))</f>
        <v>6.8058825287222735</v>
      </c>
      <c r="E111" s="84"/>
      <c r="F111" s="136">
        <v>884.18060404548498</v>
      </c>
      <c r="G111" s="136">
        <v>876.01466340393699</v>
      </c>
    </row>
    <row r="112" spans="1:7" s="16" customFormat="1" ht="12" x14ac:dyDescent="0.2">
      <c r="A112" s="79" t="s">
        <v>50</v>
      </c>
      <c r="B112" s="136">
        <v>868.75462616810898</v>
      </c>
      <c r="C112" s="137">
        <v>814.07242386423002</v>
      </c>
      <c r="D112" s="98">
        <f>IFERROR(((B112/C112)-1)*100,IF(B112+C112&lt;&gt;0,100,0))</f>
        <v>6.7171176299418267</v>
      </c>
      <c r="E112" s="84"/>
      <c r="F112" s="136">
        <v>871.81525345964496</v>
      </c>
      <c r="G112" s="136">
        <v>863.71840642298798</v>
      </c>
    </row>
    <row r="113" spans="1:7" s="16" customFormat="1" ht="12" x14ac:dyDescent="0.2">
      <c r="A113" s="79" t="s">
        <v>51</v>
      </c>
      <c r="B113" s="136">
        <v>940.60262765764298</v>
      </c>
      <c r="C113" s="137">
        <v>873.34795145562703</v>
      </c>
      <c r="D113" s="98">
        <f>IFERROR(((B113/C113)-1)*100,IF(B113+C113&lt;&gt;0,100,0))</f>
        <v>7.7007882242033254</v>
      </c>
      <c r="E113" s="84"/>
      <c r="F113" s="136">
        <v>944.83044865594502</v>
      </c>
      <c r="G113" s="136">
        <v>936.72999627768604</v>
      </c>
    </row>
    <row r="114" spans="1:7" s="28" customFormat="1" ht="12" x14ac:dyDescent="0.2">
      <c r="A114" s="81" t="s">
        <v>52</v>
      </c>
      <c r="B114" s="85"/>
      <c r="C114" s="84"/>
      <c r="D114" s="86"/>
      <c r="E114" s="84"/>
      <c r="F114" s="71"/>
      <c r="G114" s="71"/>
    </row>
    <row r="115" spans="1:7" s="16" customFormat="1" ht="12" x14ac:dyDescent="0.2">
      <c r="A115" s="79" t="s">
        <v>56</v>
      </c>
      <c r="B115" s="136">
        <v>658.66819458200598</v>
      </c>
      <c r="C115" s="137">
        <v>615.80118334089195</v>
      </c>
      <c r="D115" s="98">
        <f>IFERROR(((B115/C115)-1)*100,IF(B115+C115&lt;&gt;0,100,0))</f>
        <v>6.9611771462582572</v>
      </c>
      <c r="E115" s="84"/>
      <c r="F115" s="136">
        <v>659.30060405423296</v>
      </c>
      <c r="G115" s="136">
        <v>656.67783898177197</v>
      </c>
    </row>
    <row r="116" spans="1:7" s="16" customFormat="1" ht="12" x14ac:dyDescent="0.2">
      <c r="A116" s="79" t="s">
        <v>57</v>
      </c>
      <c r="B116" s="136">
        <v>866.72040516912296</v>
      </c>
      <c r="C116" s="137">
        <v>812.69034762430601</v>
      </c>
      <c r="D116" s="98">
        <f>IFERROR(((B116/C116)-1)*100,IF(B116+C116&lt;&gt;0,100,0))</f>
        <v>6.6482957134608611</v>
      </c>
      <c r="E116" s="84"/>
      <c r="F116" s="136">
        <v>868.04059866776004</v>
      </c>
      <c r="G116" s="136">
        <v>863.29636091544296</v>
      </c>
    </row>
    <row r="117" spans="1:7" s="16" customFormat="1" ht="12" x14ac:dyDescent="0.2">
      <c r="A117" s="79" t="s">
        <v>59</v>
      </c>
      <c r="B117" s="136">
        <v>1008.42754628017</v>
      </c>
      <c r="C117" s="137">
        <v>929.85751210547801</v>
      </c>
      <c r="D117" s="98">
        <f>IFERROR(((B117/C117)-1)*100,IF(B117+C117&lt;&gt;0,100,0))</f>
        <v>8.4496853713410083</v>
      </c>
      <c r="E117" s="84"/>
      <c r="F117" s="136">
        <v>1009.72392751298</v>
      </c>
      <c r="G117" s="136">
        <v>1002.17020390613</v>
      </c>
    </row>
    <row r="118" spans="1:7" s="16" customFormat="1" ht="12" x14ac:dyDescent="0.2">
      <c r="A118" s="79" t="s">
        <v>58</v>
      </c>
      <c r="B118" s="136">
        <v>939.37838744203304</v>
      </c>
      <c r="C118" s="137">
        <v>886.33749383329803</v>
      </c>
      <c r="D118" s="98">
        <f>IFERROR(((B118/C118)-1)*100,IF(B118+C118&lt;&gt;0,100,0))</f>
        <v>5.9842773184895837</v>
      </c>
      <c r="E118" s="84"/>
      <c r="F118" s="136">
        <v>944.77707930833799</v>
      </c>
      <c r="G118" s="136">
        <v>933.73926152501599</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0</v>
      </c>
      <c r="F126" s="66">
        <v>0</v>
      </c>
      <c r="G126" s="98">
        <f>IFERROR(((E126/F126)-1)*100,IF(E126+F126&lt;&gt;0,100,0))</f>
        <v>0</v>
      </c>
    </row>
    <row r="127" spans="1:7" s="16" customFormat="1" ht="12" x14ac:dyDescent="0.2">
      <c r="A127" s="79" t="s">
        <v>72</v>
      </c>
      <c r="B127" s="67">
        <v>644</v>
      </c>
      <c r="C127" s="66">
        <v>256</v>
      </c>
      <c r="D127" s="98">
        <f>IFERROR(((B127/C127)-1)*100,IF(B127+C127&lt;&gt;0,100,0))</f>
        <v>151.5625</v>
      </c>
      <c r="E127" s="66">
        <v>694</v>
      </c>
      <c r="F127" s="66">
        <v>289</v>
      </c>
      <c r="G127" s="98">
        <f>IFERROR(((E127/F127)-1)*100,IF(E127+F127&lt;&gt;0,100,0))</f>
        <v>140.13840830449826</v>
      </c>
    </row>
    <row r="128" spans="1:7" s="16" customFormat="1" ht="12" x14ac:dyDescent="0.2">
      <c r="A128" s="79" t="s">
        <v>74</v>
      </c>
      <c r="B128" s="67">
        <v>3</v>
      </c>
      <c r="C128" s="66">
        <v>5</v>
      </c>
      <c r="D128" s="98">
        <f>IFERROR(((B128/C128)-1)*100,IF(B128+C128&lt;&gt;0,100,0))</f>
        <v>-40</v>
      </c>
      <c r="E128" s="66">
        <v>5</v>
      </c>
      <c r="F128" s="66">
        <v>7</v>
      </c>
      <c r="G128" s="98">
        <f>IFERROR(((E128/F128)-1)*100,IF(E128+F128&lt;&gt;0,100,0))</f>
        <v>-28.571428571428569</v>
      </c>
    </row>
    <row r="129" spans="1:7" s="28" customFormat="1" ht="12" x14ac:dyDescent="0.2">
      <c r="A129" s="81" t="s">
        <v>34</v>
      </c>
      <c r="B129" s="82">
        <f>SUM(B126:B128)</f>
        <v>647</v>
      </c>
      <c r="C129" s="82">
        <f>SUM(C126:C128)</f>
        <v>261</v>
      </c>
      <c r="D129" s="98">
        <f>IFERROR(((B129/C129)-1)*100,IF(B129+C129&lt;&gt;0,100,0))</f>
        <v>147.89272030651341</v>
      </c>
      <c r="E129" s="82">
        <f>SUM(E126:E128)</f>
        <v>699</v>
      </c>
      <c r="F129" s="82">
        <f>SUM(F126:F128)</f>
        <v>296</v>
      </c>
      <c r="G129" s="98">
        <f>IFERROR(((E129/F129)-1)*100,IF(E129+F129&lt;&gt;0,100,0))</f>
        <v>136.14864864864865</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47</v>
      </c>
      <c r="C132" s="66">
        <v>15</v>
      </c>
      <c r="D132" s="98">
        <f>IFERROR(((B132/C132)-1)*100,IF(B132+C132&lt;&gt;0,100,0))</f>
        <v>213.33333333333334</v>
      </c>
      <c r="E132" s="66">
        <v>47</v>
      </c>
      <c r="F132" s="66">
        <v>15</v>
      </c>
      <c r="G132" s="98">
        <f>IFERROR(((E132/F132)-1)*100,IF(E132+F132&lt;&gt;0,100,0))</f>
        <v>213.33333333333334</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47</v>
      </c>
      <c r="C134" s="82">
        <f>SUM(C132:C133)</f>
        <v>15</v>
      </c>
      <c r="D134" s="98">
        <f>IFERROR(((B134/C134)-1)*100,IF(B134+C134&lt;&gt;0,100,0))</f>
        <v>213.33333333333334</v>
      </c>
      <c r="E134" s="82">
        <f>SUM(E132:E133)</f>
        <v>47</v>
      </c>
      <c r="F134" s="82">
        <f>SUM(F132:F133)</f>
        <v>15</v>
      </c>
      <c r="G134" s="98">
        <f>IFERROR(((E134/F134)-1)*100,IF(E134+F134&lt;&gt;0,100,0))</f>
        <v>213.33333333333334</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0</v>
      </c>
      <c r="F137" s="66">
        <v>0</v>
      </c>
      <c r="G137" s="98">
        <f>IFERROR(((E137/F137)-1)*100,IF(E137+F137&lt;&gt;0,100,0))</f>
        <v>0</v>
      </c>
    </row>
    <row r="138" spans="1:7" s="16" customFormat="1" ht="12" x14ac:dyDescent="0.2">
      <c r="A138" s="79" t="s">
        <v>72</v>
      </c>
      <c r="B138" s="67">
        <v>1167435</v>
      </c>
      <c r="C138" s="66">
        <v>330550</v>
      </c>
      <c r="D138" s="98">
        <f>IFERROR(((B138/C138)-1)*100,IF(B138+C138&lt;&gt;0,100,0))</f>
        <v>253.1795492361216</v>
      </c>
      <c r="E138" s="66">
        <v>1190673</v>
      </c>
      <c r="F138" s="66">
        <v>340960</v>
      </c>
      <c r="G138" s="98">
        <f>IFERROR(((E138/F138)-1)*100,IF(E138+F138&lt;&gt;0,100,0))</f>
        <v>249.21193101830127</v>
      </c>
    </row>
    <row r="139" spans="1:7" s="16" customFormat="1" ht="12" x14ac:dyDescent="0.2">
      <c r="A139" s="79" t="s">
        <v>74</v>
      </c>
      <c r="B139" s="67">
        <v>37</v>
      </c>
      <c r="C139" s="66">
        <v>871</v>
      </c>
      <c r="D139" s="98">
        <f>IFERROR(((B139/C139)-1)*100,IF(B139+C139&lt;&gt;0,100,0))</f>
        <v>-95.752009184845008</v>
      </c>
      <c r="E139" s="66">
        <v>69</v>
      </c>
      <c r="F139" s="66">
        <v>874</v>
      </c>
      <c r="G139" s="98">
        <f>IFERROR(((E139/F139)-1)*100,IF(E139+F139&lt;&gt;0,100,0))</f>
        <v>-92.10526315789474</v>
      </c>
    </row>
    <row r="140" spans="1:7" s="16" customFormat="1" ht="12" x14ac:dyDescent="0.2">
      <c r="A140" s="81" t="s">
        <v>34</v>
      </c>
      <c r="B140" s="82">
        <f>SUM(B137:B139)</f>
        <v>1167472</v>
      </c>
      <c r="C140" s="82">
        <f>SUM(C137:C139)</f>
        <v>331421</v>
      </c>
      <c r="D140" s="98">
        <f>IFERROR(((B140/C140)-1)*100,IF(B140+C140&lt;&gt;0,100,0))</f>
        <v>252.26253013538673</v>
      </c>
      <c r="E140" s="82">
        <f>SUM(E137:E139)</f>
        <v>1190742</v>
      </c>
      <c r="F140" s="82">
        <f>SUM(F137:F139)</f>
        <v>341834</v>
      </c>
      <c r="G140" s="98">
        <f>IFERROR(((E140/F140)-1)*100,IF(E140+F140&lt;&gt;0,100,0))</f>
        <v>248.33925238566087</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15185</v>
      </c>
      <c r="C143" s="66">
        <v>27000</v>
      </c>
      <c r="D143" s="98">
        <f>IFERROR(((B143/C143)-1)*100,)</f>
        <v>-43.759259259259267</v>
      </c>
      <c r="E143" s="66">
        <v>15185</v>
      </c>
      <c r="F143" s="66">
        <v>27000</v>
      </c>
      <c r="G143" s="98">
        <f>IFERROR(((E143/F143)-1)*100,)</f>
        <v>-43.759259259259267</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15185</v>
      </c>
      <c r="C145" s="82">
        <f>SUM(C143:C144)</f>
        <v>27000</v>
      </c>
      <c r="D145" s="98">
        <f>IFERROR(((B145/C145)-1)*100,)</f>
        <v>-43.759259259259267</v>
      </c>
      <c r="E145" s="82">
        <f>SUM(E143:E144)</f>
        <v>15185</v>
      </c>
      <c r="F145" s="82">
        <f>SUM(F143:F144)</f>
        <v>27000</v>
      </c>
      <c r="G145" s="98">
        <f>IFERROR(((E145/F145)-1)*100,)</f>
        <v>-43.759259259259267</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0</v>
      </c>
      <c r="F148" s="66">
        <v>0</v>
      </c>
      <c r="G148" s="98">
        <f>IFERROR(((E148/F148)-1)*100,IF(E148+F148&lt;&gt;0,100,0))</f>
        <v>0</v>
      </c>
    </row>
    <row r="149" spans="1:7" s="32" customFormat="1" x14ac:dyDescent="0.2">
      <c r="A149" s="79" t="s">
        <v>72</v>
      </c>
      <c r="B149" s="67">
        <v>103357783.70048</v>
      </c>
      <c r="C149" s="66">
        <v>31520910.05689</v>
      </c>
      <c r="D149" s="98">
        <f>IFERROR(((B149/C149)-1)*100,IF(B149+C149&lt;&gt;0,100,0))</f>
        <v>227.90228300495255</v>
      </c>
      <c r="E149" s="66">
        <v>105382689.45349</v>
      </c>
      <c r="F149" s="66">
        <v>32522621.524130002</v>
      </c>
      <c r="G149" s="98">
        <f>IFERROR(((E149/F149)-1)*100,IF(E149+F149&lt;&gt;0,100,0))</f>
        <v>224.02888978461291</v>
      </c>
    </row>
    <row r="150" spans="1:7" s="32" customFormat="1" x14ac:dyDescent="0.2">
      <c r="A150" s="79" t="s">
        <v>74</v>
      </c>
      <c r="B150" s="67">
        <v>331223.28000000003</v>
      </c>
      <c r="C150" s="66">
        <v>7089806.5</v>
      </c>
      <c r="D150" s="98">
        <f>IFERROR(((B150/C150)-1)*100,IF(B150+C150&lt;&gt;0,100,0))</f>
        <v>-95.328176022857605</v>
      </c>
      <c r="E150" s="66">
        <v>440444.47</v>
      </c>
      <c r="F150" s="66">
        <v>7109220.21</v>
      </c>
      <c r="G150" s="98">
        <f>IFERROR(((E150/F150)-1)*100,IF(E150+F150&lt;&gt;0,100,0))</f>
        <v>-93.804602234989716</v>
      </c>
    </row>
    <row r="151" spans="1:7" s="16" customFormat="1" ht="12" x14ac:dyDescent="0.2">
      <c r="A151" s="81" t="s">
        <v>34</v>
      </c>
      <c r="B151" s="82">
        <f>SUM(B148:B150)</f>
        <v>103689006.98048</v>
      </c>
      <c r="C151" s="82">
        <f>SUM(C148:C150)</f>
        <v>38610716.556889996</v>
      </c>
      <c r="D151" s="98">
        <f>IFERROR(((B151/C151)-1)*100,IF(B151+C151&lt;&gt;0,100,0))</f>
        <v>168.54981266069493</v>
      </c>
      <c r="E151" s="82">
        <f>SUM(E148:E150)</f>
        <v>105823133.92349</v>
      </c>
      <c r="F151" s="82">
        <f>SUM(F148:F150)</f>
        <v>39631841.734130003</v>
      </c>
      <c r="G151" s="98">
        <f>IFERROR(((E151/F151)-1)*100,IF(E151+F151&lt;&gt;0,100,0))</f>
        <v>167.01543328065327</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24844.112499999999</v>
      </c>
      <c r="C154" s="66">
        <v>72795.5</v>
      </c>
      <c r="D154" s="98">
        <f>IFERROR(((B154/C154)-1)*100,IF(B154+C154&lt;&gt;0,100,0))</f>
        <v>-65.871362240797865</v>
      </c>
      <c r="E154" s="66">
        <v>24844.112499999999</v>
      </c>
      <c r="F154" s="66">
        <v>72795.5</v>
      </c>
      <c r="G154" s="98">
        <f>IFERROR(((E154/F154)-1)*100,IF(E154+F154&lt;&gt;0,100,0))</f>
        <v>-65.871362240797865</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24844.112499999999</v>
      </c>
      <c r="C156" s="82">
        <f>SUM(C154:C155)</f>
        <v>72795.5</v>
      </c>
      <c r="D156" s="98">
        <f>IFERROR(((B156/C156)-1)*100,IF(B156+C156&lt;&gt;0,100,0))</f>
        <v>-65.871362240797865</v>
      </c>
      <c r="E156" s="82">
        <f>SUM(E154:E155)</f>
        <v>24844.112499999999</v>
      </c>
      <c r="F156" s="82">
        <f>SUM(F154:F155)</f>
        <v>72795.5</v>
      </c>
      <c r="G156" s="98">
        <f>IFERROR(((E156/F156)-1)*100,IF(E156+F156&lt;&gt;0,100,0))</f>
        <v>-65.871362240797865</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215</v>
      </c>
      <c r="D159" s="98">
        <f>IFERROR(((B159/C159)-1)*100,IF(B159+C159&lt;&gt;0,100,0))</f>
        <v>93.023255813953497</v>
      </c>
      <c r="E159" s="78"/>
      <c r="F159" s="78"/>
      <c r="G159" s="65"/>
    </row>
    <row r="160" spans="1:7" s="16" customFormat="1" ht="12" x14ac:dyDescent="0.2">
      <c r="A160" s="79" t="s">
        <v>72</v>
      </c>
      <c r="B160" s="67">
        <v>1556969</v>
      </c>
      <c r="C160" s="66">
        <v>1148031</v>
      </c>
      <c r="D160" s="98">
        <f>IFERROR(((B160/C160)-1)*100,IF(B160+C160&lt;&gt;0,100,0))</f>
        <v>35.620815117361815</v>
      </c>
      <c r="E160" s="78"/>
      <c r="F160" s="78"/>
      <c r="G160" s="65"/>
    </row>
    <row r="161" spans="1:7" s="16" customFormat="1" ht="12" x14ac:dyDescent="0.2">
      <c r="A161" s="79" t="s">
        <v>74</v>
      </c>
      <c r="B161" s="67">
        <v>1630</v>
      </c>
      <c r="C161" s="66">
        <v>1705</v>
      </c>
      <c r="D161" s="98">
        <f>IFERROR(((B161/C161)-1)*100,IF(B161+C161&lt;&gt;0,100,0))</f>
        <v>-4.3988269794721369</v>
      </c>
      <c r="E161" s="78"/>
      <c r="F161" s="78"/>
      <c r="G161" s="65"/>
    </row>
    <row r="162" spans="1:7" s="28" customFormat="1" ht="12" x14ac:dyDescent="0.2">
      <c r="A162" s="81" t="s">
        <v>34</v>
      </c>
      <c r="B162" s="82">
        <f>SUM(B159:B161)</f>
        <v>1559014</v>
      </c>
      <c r="C162" s="82">
        <f>SUM(C159:C161)</f>
        <v>1149951</v>
      </c>
      <c r="D162" s="98">
        <f>IFERROR(((B162/C162)-1)*100,IF(B162+C162&lt;&gt;0,100,0))</f>
        <v>35.57221133770048</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142969</v>
      </c>
      <c r="C165" s="66">
        <v>126584</v>
      </c>
      <c r="D165" s="98">
        <f>IFERROR(((B165/C165)-1)*100,IF(B165+C165&lt;&gt;0,100,0))</f>
        <v>12.943973961954125</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142969</v>
      </c>
      <c r="C167" s="82">
        <f>SUM(C165:C166)</f>
        <v>126584</v>
      </c>
      <c r="D167" s="98">
        <f>IFERROR(((B167/C167)-1)*100,IF(B167+C167&lt;&gt;0,100,0))</f>
        <v>12.943973961954125</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10444</v>
      </c>
      <c r="C175" s="113">
        <v>8885</v>
      </c>
      <c r="D175" s="111">
        <f>IFERROR(((B175/C175)-1)*100,IF(B175+C175&lt;&gt;0,100,0))</f>
        <v>17.546426561620709</v>
      </c>
      <c r="E175" s="113">
        <v>16443</v>
      </c>
      <c r="F175" s="113">
        <v>15958</v>
      </c>
      <c r="G175" s="111">
        <f>IFERROR(((E175/F175)-1)*100,IF(E175+F175&lt;&gt;0,100,0))</f>
        <v>3.0392279734302585</v>
      </c>
    </row>
    <row r="176" spans="1:7" x14ac:dyDescent="0.2">
      <c r="A176" s="101" t="s">
        <v>32</v>
      </c>
      <c r="B176" s="112">
        <v>51190</v>
      </c>
      <c r="C176" s="113">
        <v>54826</v>
      </c>
      <c r="D176" s="111">
        <f t="shared" ref="D176:D178" si="5">IFERROR(((B176/C176)-1)*100,IF(B176+C176&lt;&gt;0,100,0))</f>
        <v>-6.6318899792069512</v>
      </c>
      <c r="E176" s="113">
        <v>76133</v>
      </c>
      <c r="F176" s="113">
        <v>97019</v>
      </c>
      <c r="G176" s="111">
        <f>IFERROR(((E176/F176)-1)*100,IF(E176+F176&lt;&gt;0,100,0))</f>
        <v>-21.527741988682624</v>
      </c>
    </row>
    <row r="177" spans="1:7" x14ac:dyDescent="0.2">
      <c r="A177" s="101" t="s">
        <v>92</v>
      </c>
      <c r="B177" s="112">
        <v>22491770</v>
      </c>
      <c r="C177" s="113">
        <v>19140525</v>
      </c>
      <c r="D177" s="111">
        <f t="shared" si="5"/>
        <v>17.508636779816644</v>
      </c>
      <c r="E177" s="113">
        <v>33699105</v>
      </c>
      <c r="F177" s="113">
        <v>33647322</v>
      </c>
      <c r="G177" s="111">
        <f>IFERROR(((E177/F177)-1)*100,IF(E177+F177&lt;&gt;0,100,0))</f>
        <v>0.1538993207245376</v>
      </c>
    </row>
    <row r="178" spans="1:7" x14ac:dyDescent="0.2">
      <c r="A178" s="101" t="s">
        <v>93</v>
      </c>
      <c r="B178" s="112">
        <v>96645</v>
      </c>
      <c r="C178" s="113">
        <v>117227</v>
      </c>
      <c r="D178" s="111">
        <f t="shared" si="5"/>
        <v>-17.557388656196949</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427</v>
      </c>
      <c r="C181" s="113">
        <v>573</v>
      </c>
      <c r="D181" s="111">
        <f t="shared" ref="D181:D184" si="6">IFERROR(((B181/C181)-1)*100,IF(B181+C181&lt;&gt;0,100,0))</f>
        <v>-25.479930191972077</v>
      </c>
      <c r="E181" s="113">
        <v>595</v>
      </c>
      <c r="F181" s="113">
        <v>942</v>
      </c>
      <c r="G181" s="111">
        <f t="shared" ref="G181" si="7">IFERROR(((E181/F181)-1)*100,IF(E181+F181&lt;&gt;0,100,0))</f>
        <v>-36.836518046709131</v>
      </c>
    </row>
    <row r="182" spans="1:7" x14ac:dyDescent="0.2">
      <c r="A182" s="101" t="s">
        <v>32</v>
      </c>
      <c r="B182" s="112">
        <v>2779</v>
      </c>
      <c r="C182" s="113">
        <v>5934</v>
      </c>
      <c r="D182" s="111">
        <f t="shared" si="6"/>
        <v>-53.168183350185373</v>
      </c>
      <c r="E182" s="113">
        <v>4658</v>
      </c>
      <c r="F182" s="113">
        <v>11274</v>
      </c>
      <c r="G182" s="111">
        <f t="shared" ref="G182" si="8">IFERROR(((E182/F182)-1)*100,IF(E182+F182&lt;&gt;0,100,0))</f>
        <v>-58.683697001951394</v>
      </c>
    </row>
    <row r="183" spans="1:7" x14ac:dyDescent="0.2">
      <c r="A183" s="101" t="s">
        <v>92</v>
      </c>
      <c r="B183" s="112">
        <v>29265</v>
      </c>
      <c r="C183" s="113">
        <v>73254</v>
      </c>
      <c r="D183" s="111">
        <f t="shared" si="6"/>
        <v>-60.04996314194446</v>
      </c>
      <c r="E183" s="113">
        <v>52905</v>
      </c>
      <c r="F183" s="113">
        <v>155225</v>
      </c>
      <c r="G183" s="111">
        <f t="shared" ref="G183" si="9">IFERROR(((E183/F183)-1)*100,IF(E183+F183&lt;&gt;0,100,0))</f>
        <v>-65.917216943147054</v>
      </c>
    </row>
    <row r="184" spans="1:7" x14ac:dyDescent="0.2">
      <c r="A184" s="101" t="s">
        <v>93</v>
      </c>
      <c r="B184" s="112">
        <v>51237</v>
      </c>
      <c r="C184" s="113">
        <v>31419</v>
      </c>
      <c r="D184" s="111">
        <f t="shared" si="6"/>
        <v>63.076482383271262</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2023-01-16T06:17:05Z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