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5F1A08D2-EAB3-47B6-95B5-1E3614262D85}" xr6:coauthVersionLast="47" xr6:coauthVersionMax="47" xr10:uidLastSave="{00000000-0000-0000-0000-000000000000}"/>
  <bookViews>
    <workbookView xWindow="3210" yWindow="1080" windowWidth="10065" windowHeight="825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<sst xmlns="http://schemas.openxmlformats.org/spreadsheetml/2006/main" count="270" uniqueCount="102">
  <si>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</si>
  <si>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</si>
  <si>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</si>
  <si>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</si>
  <si>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</si>
  <si>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</si>
  <si>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</si>
  <si>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</si>
  <si>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</si>
  <si>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</si>
  <si>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</si>
  <si>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</si>
  <si>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</si>
  <si>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</si>
  <si>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</si>
  <si>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</si>
  <si>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</si>
  <si>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</si>
  <si>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</si>
  <si>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</si>
  <si>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</si>
  <si>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</si>
  <si>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</si>
  <si>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</si>
  <si>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</si>
  <si>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</si>
  <si>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</si>
  <si>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</si>
  <si>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</si>
  <si>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</si>
  <si>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</si>
  <si>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</si>
  <si>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</si>
  <si>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</si>
  <si>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</si>
  <si>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</si>
  <si>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</si>
  <si>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</si>
  <si>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</si>
  <si>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</si>
  <si>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</si>
  <si>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</si>
  <si>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</si>
  <si>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</si>
  <si>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</si>
  <si>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</si>
  <si>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</si>
  <si>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</si>
  <si>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</si>
  <si>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</si>
  <si>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</si>
  <si>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</si>
  <si>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</si>
  <si>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</si>
  <si>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</si>
  <si>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</si>
  <si>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</si>
  <si>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</si>
  <si>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</si>
  <si>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</si>
  <si>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</si>
  <si>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</si>
  <si>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</si>
  <si>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</si>
  <si>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</si>
  <si>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</si>
  <si>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</si>
  <si>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</si>
  <si>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</si>
  <si>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</si>
  <si>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</si>
  <si>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</si>
  <si>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</si>
  <si>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</si>
  <si>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</si>
  <si>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</si>
  <si>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</si>
  <si>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</si>
  <si>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</si>
  <si>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</si>
  <si>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</si>
  <si>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</si>
  <si>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</si>
  <si>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</si>
  <si>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</si>
  <si>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</si>
  <si>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</si>
  <si>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</si>
  <si>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</si>
  <si>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</si>
  <si>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</si>
  <si>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</si>
  <si>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</si>
  <si>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</si>
  <si>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</si>
  <si>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</si>
  <si>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</si>
  <si>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</si>
  <si>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</si>
  <si>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20 January 2023</t>
  </si>
  <si>
    <t>20.01.2023</t>
  </si>
  <si>
    <t>21.01.2022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</si>
</sst>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1501147</v>
      </c>
      <c r="C11" s="67">
        <v>1256869</v>
      </c>
      <c r="D11" s="98">
        <f>IFERROR(((B11/C11)-1)*100,IF(B11+C11&lt;&gt;0,100,0))</f>
        <v>19.435438379019622</v>
      </c>
      <c r="E11" s="67">
        <v>3956411</v>
      </c>
      <c r="F11" s="67">
        <v>3412773</v>
      </c>
      <c r="G11" s="98">
        <f>IFERROR(((E11/F11)-1)*100,IF(E11+F11&lt;&gt;0,100,0))</f>
        <v>15.929509522022123</v>
      </c>
    </row>
    <row r="12" spans="1:7" s="16" customFormat="1" ht="12" x14ac:dyDescent="0.2">
      <c r="A12" s="64" t="s">
        <v>9</v>
      </c>
      <c r="B12" s="67">
        <v>1473206.274</v>
      </c>
      <c r="C12" s="67">
        <v>1426414.7890000001</v>
      </c>
      <c r="D12" s="98">
        <f>IFERROR(((B12/C12)-1)*100,IF(B12+C12&lt;&gt;0,100,0))</f>
        <v>3.2803561320899899</v>
      </c>
      <c r="E12" s="67">
        <v>3430191.9279999998</v>
      </c>
      <c r="F12" s="67">
        <v>3581493.3909999998</v>
      </c>
      <c r="G12" s="98">
        <f>IFERROR(((E12/F12)-1)*100,IF(E12+F12&lt;&gt;0,100,0))</f>
        <v>-4.2245355912203575</v>
      </c>
    </row>
    <row r="13" spans="1:7" s="16" customFormat="1" ht="12" x14ac:dyDescent="0.2">
      <c r="A13" s="64" t="s">
        <v>10</v>
      </c>
      <c r="B13" s="67">
        <v>106848141.146548</v>
      </c>
      <c r="C13" s="67">
        <v>95651599.820882797</v>
      </c>
      <c r="D13" s="98">
        <f>IFERROR(((B13/C13)-1)*100,IF(B13+C13&lt;&gt;0,100,0))</f>
        <v>11.705545277477691</v>
      </c>
      <c r="E13" s="67">
        <v>277413308.06197602</v>
      </c>
      <c r="F13" s="67">
        <v>236211394.116476</v>
      </c>
      <c r="G13" s="98">
        <f>IFERROR(((E13/F13)-1)*100,IF(E13+F13&lt;&gt;0,100,0))</f>
        <v>17.442813925048561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275</v>
      </c>
      <c r="C16" s="67">
        <v>276</v>
      </c>
      <c r="D16" s="98">
        <f>IFERROR(((B16/C16)-1)*100,IF(B16+C16&lt;&gt;0,100,0))</f>
        <v>-0.36231884057971175</v>
      </c>
      <c r="E16" s="67">
        <v>902</v>
      </c>
      <c r="F16" s="67">
        <v>802</v>
      </c>
      <c r="G16" s="98">
        <f>IFERROR(((E16/F16)-1)*100,IF(E16+F16&lt;&gt;0,100,0))</f>
        <v>12.468827930174564</v>
      </c>
    </row>
    <row r="17" spans="1:7" s="16" customFormat="1" ht="12" x14ac:dyDescent="0.2">
      <c r="A17" s="64" t="s">
        <v>9</v>
      </c>
      <c r="B17" s="67">
        <v>101177.535</v>
      </c>
      <c r="C17" s="67">
        <v>162754.18799999999</v>
      </c>
      <c r="D17" s="98">
        <f>IFERROR(((B17/C17)-1)*100,IF(B17+C17&lt;&gt;0,100,0))</f>
        <v>-37.834143475312601</v>
      </c>
      <c r="E17" s="67">
        <v>242378.11600000001</v>
      </c>
      <c r="F17" s="67">
        <v>319874.58</v>
      </c>
      <c r="G17" s="98">
        <f>IFERROR(((E17/F17)-1)*100,IF(E17+F17&lt;&gt;0,100,0))</f>
        <v>-24.227140524889478</v>
      </c>
    </row>
    <row r="18" spans="1:7" s="16" customFormat="1" ht="12" x14ac:dyDescent="0.2">
      <c r="A18" s="64" t="s">
        <v>10</v>
      </c>
      <c r="B18" s="67">
        <v>8062779.5817631297</v>
      </c>
      <c r="C18" s="67">
        <v>6739437.0410328899</v>
      </c>
      <c r="D18" s="98">
        <f>IFERROR(((B18/C18)-1)*100,IF(B18+C18&lt;&gt;0,100,0))</f>
        <v>19.635802407131386</v>
      </c>
      <c r="E18" s="67">
        <v>23328718.317246001</v>
      </c>
      <c r="F18" s="67">
        <v>18690882.532856598</v>
      </c>
      <c r="G18" s="98">
        <f>IFERROR(((E18/F18)-1)*100,IF(E18+F18&lt;&gt;0,100,0))</f>
        <v>24.813359006652448</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12064514.77885</v>
      </c>
      <c r="C24" s="66">
        <v>12649220.92835</v>
      </c>
      <c r="D24" s="65">
        <f>B24-C24</f>
        <v>-584706.14949999936</v>
      </c>
      <c r="E24" s="67">
        <v>42378754.56938</v>
      </c>
      <c r="F24" s="67">
        <v>36145912.341509998</v>
      </c>
      <c r="G24" s="65">
        <f>E24-F24</f>
        <v>6232842.2278700024</v>
      </c>
    </row>
    <row r="25" spans="1:7" s="16" customFormat="1" ht="12" x14ac:dyDescent="0.2">
      <c r="A25" s="68" t="s">
        <v>15</v>
      </c>
      <c r="B25" s="66">
        <v>20919086.81002</v>
      </c>
      <c r="C25" s="66">
        <v>13582475.57461</v>
      </c>
      <c r="D25" s="65">
        <f>B25-C25</f>
        <v>7336611.2354099993</v>
      </c>
      <c r="E25" s="67">
        <v>51925415.899319999</v>
      </c>
      <c r="F25" s="67">
        <v>38635183.101729997</v>
      </c>
      <c r="G25" s="65">
        <f>E25-F25</f>
        <v>13290232.797590002</v>
      </c>
    </row>
    <row r="26" spans="1:7" s="28" customFormat="1" ht="12" x14ac:dyDescent="0.2">
      <c r="A26" s="69" t="s">
        <v>16</v>
      </c>
      <c r="B26" s="70">
        <f>B24-B25</f>
        <v>-8854572.0311699994</v>
      </c>
      <c r="C26" s="70">
        <f>C24-C25</f>
        <v>-933254.64626000077</v>
      </c>
      <c r="D26" s="70"/>
      <c r="E26" s="70">
        <f>E24-E25</f>
        <v>-9546661.3299399987</v>
      </c>
      <c r="F26" s="70">
        <f>F24-F25</f>
        <v>-2489270.7602199987</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79269.771532729996</v>
      </c>
      <c r="C33" s="132">
        <v>74834.521934360004</v>
      </c>
      <c r="D33" s="98">
        <f t="shared" ref="D33:D42" si="0">IFERROR(((B33/C33)-1)*100,IF(B33+C33&lt;&gt;0,100,0))</f>
        <v>5.9267427434898323</v>
      </c>
      <c r="E33" s="64"/>
      <c r="F33" s="132">
        <v>80226.259999999995</v>
      </c>
      <c r="G33" s="132">
        <v>78886.59</v>
      </c>
    </row>
    <row r="34" spans="1:7" s="16" customFormat="1" ht="12" x14ac:dyDescent="0.2">
      <c r="A34" s="64" t="s">
        <v>23</v>
      </c>
      <c r="B34" s="132">
        <v>79792.990016340002</v>
      </c>
      <c r="C34" s="132">
        <v>80112.510772060006</v>
      </c>
      <c r="D34" s="98">
        <f t="shared" si="0"/>
        <v>-0.39884002216472592</v>
      </c>
      <c r="E34" s="64"/>
      <c r="F34" s="132">
        <v>80762.320000000007</v>
      </c>
      <c r="G34" s="132">
        <v>79449.399999999994</v>
      </c>
    </row>
    <row r="35" spans="1:7" s="16" customFormat="1" ht="12" x14ac:dyDescent="0.2">
      <c r="A35" s="64" t="s">
        <v>24</v>
      </c>
      <c r="B35" s="132">
        <v>69885.075559789999</v>
      </c>
      <c r="C35" s="132">
        <v>67261.113177919993</v>
      </c>
      <c r="D35" s="98">
        <f t="shared" si="0"/>
        <v>3.9011581252440308</v>
      </c>
      <c r="E35" s="64"/>
      <c r="F35" s="132">
        <v>70502.759999999995</v>
      </c>
      <c r="G35" s="132">
        <v>69603.63</v>
      </c>
    </row>
    <row r="36" spans="1:7" s="16" customFormat="1" ht="12" x14ac:dyDescent="0.2">
      <c r="A36" s="64" t="s">
        <v>25</v>
      </c>
      <c r="B36" s="132">
        <v>73192.922371549997</v>
      </c>
      <c r="C36" s="132">
        <v>68186.160307860002</v>
      </c>
      <c r="D36" s="98">
        <f t="shared" si="0"/>
        <v>7.3427834051433605</v>
      </c>
      <c r="E36" s="64"/>
      <c r="F36" s="132">
        <v>74107.929999999993</v>
      </c>
      <c r="G36" s="132">
        <v>72465.41</v>
      </c>
    </row>
    <row r="37" spans="1:7" s="16" customFormat="1" ht="12" x14ac:dyDescent="0.2">
      <c r="A37" s="64" t="s">
        <v>79</v>
      </c>
      <c r="B37" s="132">
        <v>78249.9301232</v>
      </c>
      <c r="C37" s="132">
        <v>74923.969888649997</v>
      </c>
      <c r="D37" s="98">
        <f t="shared" si="0"/>
        <v>4.4391137302160599</v>
      </c>
      <c r="E37" s="64"/>
      <c r="F37" s="132">
        <v>79753.89</v>
      </c>
      <c r="G37" s="132">
        <v>77337.59</v>
      </c>
    </row>
    <row r="38" spans="1:7" s="16" customFormat="1" ht="12" x14ac:dyDescent="0.2">
      <c r="A38" s="64" t="s">
        <v>26</v>
      </c>
      <c r="B38" s="132">
        <v>100317.91068441</v>
      </c>
      <c r="C38" s="132">
        <v>94147.081656900002</v>
      </c>
      <c r="D38" s="98">
        <f t="shared" si="0"/>
        <v>6.5544559840934102</v>
      </c>
      <c r="E38" s="64"/>
      <c r="F38" s="132">
        <v>101549.38</v>
      </c>
      <c r="G38" s="132">
        <v>98627.74</v>
      </c>
    </row>
    <row r="39" spans="1:7" s="16" customFormat="1" ht="12" x14ac:dyDescent="0.2">
      <c r="A39" s="64" t="s">
        <v>27</v>
      </c>
      <c r="B39" s="132">
        <v>16009.819254210001</v>
      </c>
      <c r="C39" s="132">
        <v>15075.89227468</v>
      </c>
      <c r="D39" s="98">
        <f t="shared" si="0"/>
        <v>6.1948371778865363</v>
      </c>
      <c r="E39" s="64"/>
      <c r="F39" s="132">
        <v>16304.66</v>
      </c>
      <c r="G39" s="132">
        <v>15900.75</v>
      </c>
    </row>
    <row r="40" spans="1:7" s="16" customFormat="1" ht="12" x14ac:dyDescent="0.2">
      <c r="A40" s="64" t="s">
        <v>28</v>
      </c>
      <c r="B40" s="132">
        <v>98323.458498959997</v>
      </c>
      <c r="C40" s="132">
        <v>92154.463656930006</v>
      </c>
      <c r="D40" s="98">
        <f t="shared" si="0"/>
        <v>6.694189947212692</v>
      </c>
      <c r="E40" s="64"/>
      <c r="F40" s="132">
        <v>99309.32</v>
      </c>
      <c r="G40" s="132">
        <v>97034.38</v>
      </c>
    </row>
    <row r="41" spans="1:7" s="16" customFormat="1" ht="12" x14ac:dyDescent="0.2">
      <c r="A41" s="64" t="s">
        <v>29</v>
      </c>
      <c r="B41" s="72"/>
      <c r="C41" s="72"/>
      <c r="D41" s="98">
        <f t="shared" si="0"/>
        <v>0</v>
      </c>
      <c r="E41" s="64"/>
      <c r="F41" s="72"/>
      <c r="G41" s="72"/>
    </row>
    <row r="42" spans="1:7" s="16" customFormat="1" ht="12" x14ac:dyDescent="0.2">
      <c r="A42" s="64" t="s">
        <v>78</v>
      </c>
      <c r="B42" s="132">
        <v>1091.4295113400001</v>
      </c>
      <c r="C42" s="132">
        <v>1386.17882801</v>
      </c>
      <c r="D42" s="98">
        <f t="shared" si="0"/>
        <v>-21.263440958273925</v>
      </c>
      <c r="E42" s="64"/>
      <c r="F42" s="132">
        <v>1101.52</v>
      </c>
      <c r="G42" s="132">
        <v>1070.23</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23024.810359814899</v>
      </c>
      <c r="D48" s="72"/>
      <c r="E48" s="133">
        <v>20906.306204770099</v>
      </c>
      <c r="F48" s="72"/>
      <c r="G48" s="98">
        <f>IFERROR(((C48/E48)-1)*100,IF(C48+E48&lt;&gt;0,100,0))</f>
        <v>10.133325965355988</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1378</v>
      </c>
      <c r="D54" s="75"/>
      <c r="E54" s="134">
        <v>273317</v>
      </c>
      <c r="F54" s="134">
        <v>29898523.5</v>
      </c>
      <c r="G54" s="134">
        <v>9382780.8000000007</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6118</v>
      </c>
      <c r="C68" s="66">
        <v>5564</v>
      </c>
      <c r="D68" s="98">
        <f>IFERROR(((B68/C68)-1)*100,IF(B68+C68&lt;&gt;0,100,0))</f>
        <v>9.956865564342209</v>
      </c>
      <c r="E68" s="66">
        <v>14657</v>
      </c>
      <c r="F68" s="66">
        <v>14020</v>
      </c>
      <c r="G68" s="98">
        <f>IFERROR(((E68/F68)-1)*100,IF(E68+F68&lt;&gt;0,100,0))</f>
        <v>4.5435092724678938</v>
      </c>
    </row>
    <row r="69" spans="1:7" s="16" customFormat="1" ht="12" x14ac:dyDescent="0.2">
      <c r="A69" s="79" t="s">
        <v>54</v>
      </c>
      <c r="B69" s="67">
        <v>255736103.109</v>
      </c>
      <c r="C69" s="66">
        <v>190025948.09400001</v>
      </c>
      <c r="D69" s="98">
        <f>IFERROR(((B69/C69)-1)*100,IF(B69+C69&lt;&gt;0,100,0))</f>
        <v>34.579569618826575</v>
      </c>
      <c r="E69" s="66">
        <v>595120700.93499994</v>
      </c>
      <c r="F69" s="66">
        <v>462581232.75999999</v>
      </c>
      <c r="G69" s="98">
        <f>IFERROR(((E69/F69)-1)*100,IF(E69+F69&lt;&gt;0,100,0))</f>
        <v>28.652149890344791</v>
      </c>
    </row>
    <row r="70" spans="1:7" s="62" customFormat="1" ht="12" x14ac:dyDescent="0.2">
      <c r="A70" s="79" t="s">
        <v>55</v>
      </c>
      <c r="B70" s="67">
        <v>244388994.78200999</v>
      </c>
      <c r="C70" s="66">
        <v>189062661.59077999</v>
      </c>
      <c r="D70" s="98">
        <f>IFERROR(((B70/C70)-1)*100,IF(B70+C70&lt;&gt;0,100,0))</f>
        <v>29.263490064993402</v>
      </c>
      <c r="E70" s="66">
        <v>568269500.94158995</v>
      </c>
      <c r="F70" s="66">
        <v>461340882.74317998</v>
      </c>
      <c r="G70" s="98">
        <f>IFERROR(((E70/F70)-1)*100,IF(E70+F70&lt;&gt;0,100,0))</f>
        <v>23.177789395685355</v>
      </c>
    </row>
    <row r="71" spans="1:7" s="16" customFormat="1" ht="12" x14ac:dyDescent="0.2">
      <c r="A71" s="79" t="s">
        <v>94</v>
      </c>
      <c r="B71" s="98">
        <f>IFERROR(B69/B68/1000,)</f>
        <v>41.800605280974175</v>
      </c>
      <c r="C71" s="98">
        <f>IFERROR(C69/C68/1000,)</f>
        <v>34.152758464054642</v>
      </c>
      <c r="D71" s="98">
        <f>IFERROR(((B71/C71)-1)*100,IF(B71+C71&lt;&gt;0,100,0))</f>
        <v>22.39305743039408</v>
      </c>
      <c r="E71" s="98">
        <f>IFERROR(E69/E68/1000,)</f>
        <v>40.60317260933342</v>
      </c>
      <c r="F71" s="98">
        <f>IFERROR(F69/F68/1000,)</f>
        <v>32.994381794579176</v>
      </c>
      <c r="G71" s="98">
        <f>IFERROR(((E71/F71)-1)*100,IF(E71+F71&lt;&gt;0,100,0))</f>
        <v>23.060867944506636</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2480</v>
      </c>
      <c r="C74" s="66">
        <v>2358</v>
      </c>
      <c r="D74" s="98">
        <f>IFERROR(((B74/C74)-1)*100,IF(B74+C74&lt;&gt;0,100,0))</f>
        <v>5.1738761662425858</v>
      </c>
      <c r="E74" s="66">
        <v>6666</v>
      </c>
      <c r="F74" s="66">
        <v>7144</v>
      </c>
      <c r="G74" s="98">
        <f>IFERROR(((E74/F74)-1)*100,IF(E74+F74&lt;&gt;0,100,0))</f>
        <v>-6.690929451287797</v>
      </c>
    </row>
    <row r="75" spans="1:7" s="16" customFormat="1" ht="12" x14ac:dyDescent="0.2">
      <c r="A75" s="79" t="s">
        <v>54</v>
      </c>
      <c r="B75" s="67">
        <v>516826590.99199998</v>
      </c>
      <c r="C75" s="66">
        <v>488814579.77999997</v>
      </c>
      <c r="D75" s="98">
        <f>IFERROR(((B75/C75)-1)*100,IF(B75+C75&lt;&gt;0,100,0))</f>
        <v>5.7306005939117721</v>
      </c>
      <c r="E75" s="66">
        <v>1397626967.086</v>
      </c>
      <c r="F75" s="66">
        <v>1459600529.326</v>
      </c>
      <c r="G75" s="98">
        <f>IFERROR(((E75/F75)-1)*100,IF(E75+F75&lt;&gt;0,100,0))</f>
        <v>-4.2459262650868972</v>
      </c>
    </row>
    <row r="76" spans="1:7" s="16" customFormat="1" ht="12" x14ac:dyDescent="0.2">
      <c r="A76" s="79" t="s">
        <v>55</v>
      </c>
      <c r="B76" s="67">
        <v>487085799.05091</v>
      </c>
      <c r="C76" s="66">
        <v>483997645.39376998</v>
      </c>
      <c r="D76" s="98">
        <f>IFERROR(((B76/C76)-1)*100,IF(B76+C76&lt;&gt;0,100,0))</f>
        <v>0.63805138031767239</v>
      </c>
      <c r="E76" s="66">
        <v>1333170323.47558</v>
      </c>
      <c r="F76" s="66">
        <v>1472420722.75051</v>
      </c>
      <c r="G76" s="98">
        <f>IFERROR(((E76/F76)-1)*100,IF(E76+F76&lt;&gt;0,100,0))</f>
        <v>-9.4572425614064759</v>
      </c>
    </row>
    <row r="77" spans="1:7" s="16" customFormat="1" ht="12" x14ac:dyDescent="0.2">
      <c r="A77" s="79" t="s">
        <v>94</v>
      </c>
      <c r="B77" s="98">
        <f>IFERROR(B75/B74/1000,)</f>
        <v>208.39781894838708</v>
      </c>
      <c r="C77" s="98">
        <f>IFERROR(C75/C74/1000,)</f>
        <v>207.30050033078879</v>
      </c>
      <c r="D77" s="98">
        <f>IFERROR(((B77/C77)-1)*100,IF(B77+C77&lt;&gt;0,100,0))</f>
        <v>0.52933717759837684</v>
      </c>
      <c r="E77" s="98">
        <f>IFERROR(E75/E74/1000,)</f>
        <v>209.66501156405639</v>
      </c>
      <c r="F77" s="98">
        <f>IFERROR(F75/F74/1000,)</f>
        <v>204.31138428415454</v>
      </c>
      <c r="G77" s="98">
        <f>IFERROR(((E77/F77)-1)*100,IF(E77+F77&lt;&gt;0,100,0))</f>
        <v>2.6203274470775861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161</v>
      </c>
      <c r="C80" s="66">
        <v>145</v>
      </c>
      <c r="D80" s="98">
        <f>IFERROR(((B80/C80)-1)*100,IF(B80+C80&lt;&gt;0,100,0))</f>
        <v>11.03448275862069</v>
      </c>
      <c r="E80" s="66">
        <v>515</v>
      </c>
      <c r="F80" s="66">
        <v>509</v>
      </c>
      <c r="G80" s="98">
        <f>IFERROR(((E80/F80)-1)*100,IF(E80+F80&lt;&gt;0,100,0))</f>
        <v>1.1787819253438192</v>
      </c>
    </row>
    <row r="81" spans="1:7" s="16" customFormat="1" ht="12" x14ac:dyDescent="0.2">
      <c r="A81" s="79" t="s">
        <v>54</v>
      </c>
      <c r="B81" s="67">
        <v>19195382.533</v>
      </c>
      <c r="C81" s="66">
        <v>17985228.405000001</v>
      </c>
      <c r="D81" s="98">
        <f>IFERROR(((B81/C81)-1)*100,IF(B81+C81&lt;&gt;0,100,0))</f>
        <v>6.7286002754547658</v>
      </c>
      <c r="E81" s="66">
        <v>55752280.806999996</v>
      </c>
      <c r="F81" s="66">
        <v>48142859.287</v>
      </c>
      <c r="G81" s="98">
        <f>IFERROR(((E81/F81)-1)*100,IF(E81+F81&lt;&gt;0,100,0))</f>
        <v>15.805919367266918</v>
      </c>
    </row>
    <row r="82" spans="1:7" s="16" customFormat="1" ht="12" x14ac:dyDescent="0.2">
      <c r="A82" s="79" t="s">
        <v>55</v>
      </c>
      <c r="B82" s="67">
        <v>8929205.9296103492</v>
      </c>
      <c r="C82" s="66">
        <v>17320168.6813999</v>
      </c>
      <c r="D82" s="98">
        <f>IFERROR(((B82/C82)-1)*100,IF(B82+C82&lt;&gt;0,100,0))</f>
        <v>-48.44619533527171</v>
      </c>
      <c r="E82" s="66">
        <v>26329317.180907499</v>
      </c>
      <c r="F82" s="66">
        <v>26712861.55497</v>
      </c>
      <c r="G82" s="98">
        <f>IFERROR(((E82/F82)-1)*100,IF(E82+F82&lt;&gt;0,100,0))</f>
        <v>-1.4358041472765426</v>
      </c>
    </row>
    <row r="83" spans="1:7" s="32" customFormat="1" x14ac:dyDescent="0.2">
      <c r="A83" s="79" t="s">
        <v>94</v>
      </c>
      <c r="B83" s="98">
        <f>IFERROR(B81/B80/1000,)</f>
        <v>119.22597846583851</v>
      </c>
      <c r="C83" s="98">
        <f>IFERROR(C81/C80/1000,)</f>
        <v>124.03605796551724</v>
      </c>
      <c r="D83" s="98">
        <f>IFERROR(((B83/C83)-1)*100,IF(B83+C83&lt;&gt;0,100,0))</f>
        <v>-3.8779686960189963</v>
      </c>
      <c r="E83" s="98">
        <f>IFERROR(E81/E80/1000,)</f>
        <v>108.25685593592233</v>
      </c>
      <c r="F83" s="98">
        <f>IFERROR(F81/F80/1000,)</f>
        <v>94.583220603143417</v>
      </c>
      <c r="G83" s="98">
        <f>IFERROR(((E83/F83)-1)*100,IF(E83+F83&lt;&gt;0,100,0))</f>
        <v>14.456724190172565</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8759</v>
      </c>
      <c r="C86" s="64">
        <f>C68+C74+C80</f>
        <v>8067</v>
      </c>
      <c r="D86" s="98">
        <f>IFERROR(((B86/C86)-1)*100,IF(B86+C86&lt;&gt;0,100,0))</f>
        <v>8.5781579273583652</v>
      </c>
      <c r="E86" s="64">
        <f>E68+E74+E80</f>
        <v>21838</v>
      </c>
      <c r="F86" s="64">
        <f>F68+F74+F80</f>
        <v>21673</v>
      </c>
      <c r="G86" s="98">
        <f>IFERROR(((E86/F86)-1)*100,IF(E86+F86&lt;&gt;0,100,0))</f>
        <v>0.76131592303787521</v>
      </c>
    </row>
    <row r="87" spans="1:7" s="62" customFormat="1" ht="12" x14ac:dyDescent="0.2">
      <c r="A87" s="79" t="s">
        <v>54</v>
      </c>
      <c r="B87" s="64">
        <f t="shared" ref="B87:C87" si="1">B69+B75+B81</f>
        <v>791758076.63399994</v>
      </c>
      <c r="C87" s="64">
        <f t="shared" si="1"/>
        <v>696825756.27899992</v>
      </c>
      <c r="D87" s="98">
        <f>IFERROR(((B87/C87)-1)*100,IF(B87+C87&lt;&gt;0,100,0))</f>
        <v>13.623537806916296</v>
      </c>
      <c r="E87" s="64">
        <f t="shared" ref="E87:F87" si="2">E69+E75+E81</f>
        <v>2048499948.8279998</v>
      </c>
      <c r="F87" s="64">
        <f t="shared" si="2"/>
        <v>1970324621.3729999</v>
      </c>
      <c r="G87" s="98">
        <f>IFERROR(((E87/F87)-1)*100,IF(E87+F87&lt;&gt;0,100,0))</f>
        <v>3.9676369369289199</v>
      </c>
    </row>
    <row r="88" spans="1:7" s="62" customFormat="1" ht="12" x14ac:dyDescent="0.2">
      <c r="A88" s="79" t="s">
        <v>55</v>
      </c>
      <c r="B88" s="64">
        <f t="shared" ref="B88:C88" si="3">B70+B76+B82</f>
        <v>740403999.76253033</v>
      </c>
      <c r="C88" s="64">
        <f t="shared" si="3"/>
        <v>690380475.66594994</v>
      </c>
      <c r="D88" s="98">
        <f>IFERROR(((B88/C88)-1)*100,IF(B88+C88&lt;&gt;0,100,0))</f>
        <v>7.245790670474439</v>
      </c>
      <c r="E88" s="64">
        <f t="shared" ref="E88:F88" si="4">E70+E76+E82</f>
        <v>1927769141.5980775</v>
      </c>
      <c r="F88" s="64">
        <f t="shared" si="4"/>
        <v>1960474467.04866</v>
      </c>
      <c r="G88" s="98">
        <f>IFERROR(((E88/F88)-1)*100,IF(E88+F88&lt;&gt;0,100,0))</f>
        <v>-1.6682352155199309</v>
      </c>
    </row>
    <row r="89" spans="1:7" s="63" customFormat="1" x14ac:dyDescent="0.2">
      <c r="A89" s="79" t="s">
        <v>95</v>
      </c>
      <c r="B89" s="98">
        <f>IFERROR((B75/B87)*100,IF(B75+B87&lt;&gt;0,100,0))</f>
        <v>65.275821774901772</v>
      </c>
      <c r="C89" s="98">
        <f>IFERROR((C75/C87)*100,IF(C75+C87&lt;&gt;0,100,0))</f>
        <v>70.148753167540065</v>
      </c>
      <c r="D89" s="98">
        <f>IFERROR(((B89/C89)-1)*100,IF(B89+C89&lt;&gt;0,100,0))</f>
        <v>-6.9465687879013416</v>
      </c>
      <c r="E89" s="98">
        <f>IFERROR((E75/E87)*100,IF(E75+E87&lt;&gt;0,100,0))</f>
        <v>68.226849011425102</v>
      </c>
      <c r="F89" s="98">
        <f>IFERROR((F75/F87)*100,IF(F75+F87&lt;&gt;0,100,0))</f>
        <v>74.079190479226355</v>
      </c>
      <c r="G89" s="98">
        <f>IFERROR(((E89/F89)-1)*100,IF(E89+F89&lt;&gt;0,100,0))</f>
        <v>-7.9001153089576448</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97554948.754999995</v>
      </c>
      <c r="C97" s="135">
        <v>66007073.241999999</v>
      </c>
      <c r="D97" s="65">
        <f>B97-C97</f>
        <v>31547875.512999997</v>
      </c>
      <c r="E97" s="135">
        <v>232568027.96799999</v>
      </c>
      <c r="F97" s="135">
        <v>168585111.609</v>
      </c>
      <c r="G97" s="80">
        <f>E97-F97</f>
        <v>63982916.358999997</v>
      </c>
    </row>
    <row r="98" spans="1:7" s="62" customFormat="1" ht="13.5" x14ac:dyDescent="0.2">
      <c r="A98" s="114" t="s">
        <v>88</v>
      </c>
      <c r="B98" s="66">
        <v>90926763.974999994</v>
      </c>
      <c r="C98" s="135">
        <v>54516458.465000004</v>
      </c>
      <c r="D98" s="65">
        <f>B98-C98</f>
        <v>36410305.50999999</v>
      </c>
      <c r="E98" s="135">
        <v>212356139.373</v>
      </c>
      <c r="F98" s="135">
        <v>150536711.21399999</v>
      </c>
      <c r="G98" s="80">
        <f>E98-F98</f>
        <v>61819428.159000009</v>
      </c>
    </row>
    <row r="99" spans="1:7" s="62" customFormat="1" ht="12" x14ac:dyDescent="0.2">
      <c r="A99" s="115" t="s">
        <v>16</v>
      </c>
      <c r="B99" s="65">
        <f>B97-B98</f>
        <v>6628184.7800000012</v>
      </c>
      <c r="C99" s="65">
        <f>C97-C98</f>
        <v>11490614.776999995</v>
      </c>
      <c r="D99" s="82"/>
      <c r="E99" s="65">
        <f>E97-E98</f>
        <v>20211888.594999999</v>
      </c>
      <c r="F99" s="82">
        <f>F97-F98</f>
        <v>18048400.395000011</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39285435.579000004</v>
      </c>
      <c r="C102" s="135">
        <v>27527317.313999999</v>
      </c>
      <c r="D102" s="65">
        <f>B102-C102</f>
        <v>11758118.265000004</v>
      </c>
      <c r="E102" s="135">
        <v>95285515.763999999</v>
      </c>
      <c r="F102" s="135">
        <v>78001385.754999995</v>
      </c>
      <c r="G102" s="80">
        <f>E102-F102</f>
        <v>17284130.009000003</v>
      </c>
    </row>
    <row r="103" spans="1:7" s="16" customFormat="1" ht="13.5" x14ac:dyDescent="0.2">
      <c r="A103" s="79" t="s">
        <v>88</v>
      </c>
      <c r="B103" s="66">
        <v>41944022.818000004</v>
      </c>
      <c r="C103" s="135">
        <v>24963719.669</v>
      </c>
      <c r="D103" s="65">
        <f>B103-C103</f>
        <v>16980303.149000004</v>
      </c>
      <c r="E103" s="135">
        <v>90839776.776999995</v>
      </c>
      <c r="F103" s="135">
        <v>69928492.716000006</v>
      </c>
      <c r="G103" s="80">
        <f>E103-F103</f>
        <v>20911284.06099999</v>
      </c>
    </row>
    <row r="104" spans="1:7" s="28" customFormat="1" ht="12" x14ac:dyDescent="0.2">
      <c r="A104" s="81" t="s">
        <v>16</v>
      </c>
      <c r="B104" s="65">
        <f>B102-B103</f>
        <v>-2658587.2390000001</v>
      </c>
      <c r="C104" s="65">
        <f>C102-C103</f>
        <v>2563597.6449999996</v>
      </c>
      <c r="D104" s="82"/>
      <c r="E104" s="65">
        <f>E102-E103</f>
        <v>4445738.9870000035</v>
      </c>
      <c r="F104" s="82">
        <f>F102-F103</f>
        <v>8072893.0389999896</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877.04015478676899</v>
      </c>
      <c r="C111" s="137">
        <v>835.70077745599599</v>
      </c>
      <c r="D111" s="98">
        <f>IFERROR(((B111/C111)-1)*100,IF(B111+C111&lt;&gt;0,100,0))</f>
        <v>4.9466721158997196</v>
      </c>
      <c r="E111" s="84"/>
      <c r="F111" s="136">
        <v>884.799151179825</v>
      </c>
      <c r="G111" s="136">
        <v>874.33851446541303</v>
      </c>
    </row>
    <row r="112" spans="1:7" s="16" customFormat="1" ht="12" x14ac:dyDescent="0.2">
      <c r="A112" s="79" t="s">
        <v>50</v>
      </c>
      <c r="B112" s="136">
        <v>864.93928831478195</v>
      </c>
      <c r="C112" s="137">
        <v>824.59827259748795</v>
      </c>
      <c r="D112" s="98">
        <f>IFERROR(((B112/C112)-1)*100,IF(B112+C112&lt;&gt;0,100,0))</f>
        <v>4.8922023072179854</v>
      </c>
      <c r="E112" s="84"/>
      <c r="F112" s="136">
        <v>872.48276396727704</v>
      </c>
      <c r="G112" s="136">
        <v>862.217555145912</v>
      </c>
    </row>
    <row r="113" spans="1:7" s="16" customFormat="1" ht="12" x14ac:dyDescent="0.2">
      <c r="A113" s="79" t="s">
        <v>51</v>
      </c>
      <c r="B113" s="136">
        <v>934.91693875596798</v>
      </c>
      <c r="C113" s="137">
        <v>886.23277159809197</v>
      </c>
      <c r="D113" s="98">
        <f>IFERROR(((B113/C113)-1)*100,IF(B113+C113&lt;&gt;0,100,0))</f>
        <v>5.4933837608021063</v>
      </c>
      <c r="E113" s="84"/>
      <c r="F113" s="136">
        <v>944.69234644482299</v>
      </c>
      <c r="G113" s="136">
        <v>932.83268934919397</v>
      </c>
    </row>
    <row r="114" spans="1:7" s="28" customFormat="1" ht="12" x14ac:dyDescent="0.2">
      <c r="A114" s="81" t="s">
        <v>52</v>
      </c>
      <c r="B114" s="85"/>
      <c r="C114" s="84"/>
      <c r="D114" s="86"/>
      <c r="E114" s="84"/>
      <c r="F114" s="71"/>
      <c r="G114" s="71"/>
    </row>
    <row r="115" spans="1:7" s="16" customFormat="1" ht="12" x14ac:dyDescent="0.2">
      <c r="A115" s="79" t="s">
        <v>56</v>
      </c>
      <c r="B115" s="136">
        <v>659.43031749571799</v>
      </c>
      <c r="C115" s="137">
        <v>616.21776437097003</v>
      </c>
      <c r="D115" s="98">
        <f>IFERROR(((B115/C115)-1)*100,IF(B115+C115&lt;&gt;0,100,0))</f>
        <v>7.0125458276683927</v>
      </c>
      <c r="E115" s="84"/>
      <c r="F115" s="136">
        <v>661.25889057382801</v>
      </c>
      <c r="G115" s="136">
        <v>658.16302445276403</v>
      </c>
    </row>
    <row r="116" spans="1:7" s="16" customFormat="1" ht="12" x14ac:dyDescent="0.2">
      <c r="A116" s="79" t="s">
        <v>57</v>
      </c>
      <c r="B116" s="136">
        <v>867.41480878832397</v>
      </c>
      <c r="C116" s="137">
        <v>817.99284079554695</v>
      </c>
      <c r="D116" s="98">
        <f>IFERROR(((B116/C116)-1)*100,IF(B116+C116&lt;&gt;0,100,0))</f>
        <v>6.0418582569391699</v>
      </c>
      <c r="E116" s="84"/>
      <c r="F116" s="136">
        <v>871.14397153103096</v>
      </c>
      <c r="G116" s="136">
        <v>865.32466322852702</v>
      </c>
    </row>
    <row r="117" spans="1:7" s="16" customFormat="1" ht="12" x14ac:dyDescent="0.2">
      <c r="A117" s="79" t="s">
        <v>59</v>
      </c>
      <c r="B117" s="136">
        <v>1009.89986893368</v>
      </c>
      <c r="C117" s="137">
        <v>939.216434862955</v>
      </c>
      <c r="D117" s="98">
        <f>IFERROR(((B117/C117)-1)*100,IF(B117+C117&lt;&gt;0,100,0))</f>
        <v>7.5257876083736353</v>
      </c>
      <c r="E117" s="84"/>
      <c r="F117" s="136">
        <v>1016.1092676949499</v>
      </c>
      <c r="G117" s="136">
        <v>1003.9214878348899</v>
      </c>
    </row>
    <row r="118" spans="1:7" s="16" customFormat="1" ht="12" x14ac:dyDescent="0.2">
      <c r="A118" s="79" t="s">
        <v>58</v>
      </c>
      <c r="B118" s="136">
        <v>929.92942337847501</v>
      </c>
      <c r="C118" s="137">
        <v>902.78450649600495</v>
      </c>
      <c r="D118" s="98">
        <f>IFERROR(((B118/C118)-1)*100,IF(B118+C118&lt;&gt;0,100,0))</f>
        <v>3.0067991516411929</v>
      </c>
      <c r="E118" s="84"/>
      <c r="F118" s="136">
        <v>941.27060363506803</v>
      </c>
      <c r="G118" s="136">
        <v>928.42973065474803</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0</v>
      </c>
      <c r="F126" s="66">
        <v>0</v>
      </c>
      <c r="G126" s="98">
        <f>IFERROR(((E126/F126)-1)*100,IF(E126+F126&lt;&gt;0,100,0))</f>
        <v>0</v>
      </c>
    </row>
    <row r="127" spans="1:7" s="16" customFormat="1" ht="12" x14ac:dyDescent="0.2">
      <c r="A127" s="79" t="s">
        <v>72</v>
      </c>
      <c r="B127" s="67">
        <v>786</v>
      </c>
      <c r="C127" s="66">
        <v>531</v>
      </c>
      <c r="D127" s="98">
        <f>IFERROR(((B127/C127)-1)*100,IF(B127+C127&lt;&gt;0,100,0))</f>
        <v>48.022598870056484</v>
      </c>
      <c r="E127" s="66">
        <v>1480</v>
      </c>
      <c r="F127" s="66">
        <v>820</v>
      </c>
      <c r="G127" s="98">
        <f>IFERROR(((E127/F127)-1)*100,IF(E127+F127&lt;&gt;0,100,0))</f>
        <v>80.487804878048792</v>
      </c>
    </row>
    <row r="128" spans="1:7" s="16" customFormat="1" ht="12" x14ac:dyDescent="0.2">
      <c r="A128" s="79" t="s">
        <v>74</v>
      </c>
      <c r="B128" s="67">
        <v>40</v>
      </c>
      <c r="C128" s="66">
        <v>3</v>
      </c>
      <c r="D128" s="98">
        <f>IFERROR(((B128/C128)-1)*100,IF(B128+C128&lt;&gt;0,100,0))</f>
        <v>1233.3333333333335</v>
      </c>
      <c r="E128" s="66">
        <v>45</v>
      </c>
      <c r="F128" s="66">
        <v>10</v>
      </c>
      <c r="G128" s="98">
        <f>IFERROR(((E128/F128)-1)*100,IF(E128+F128&lt;&gt;0,100,0))</f>
        <v>350</v>
      </c>
    </row>
    <row r="129" spans="1:7" s="28" customFormat="1" ht="12" x14ac:dyDescent="0.2">
      <c r="A129" s="81" t="s">
        <v>34</v>
      </c>
      <c r="B129" s="82">
        <f>SUM(B126:B128)</f>
        <v>826</v>
      </c>
      <c r="C129" s="82">
        <f>SUM(C126:C128)</f>
        <v>534</v>
      </c>
      <c r="D129" s="98">
        <f>IFERROR(((B129/C129)-1)*100,IF(B129+C129&lt;&gt;0,100,0))</f>
        <v>54.68164794007491</v>
      </c>
      <c r="E129" s="82">
        <f>SUM(E126:E128)</f>
        <v>1525</v>
      </c>
      <c r="F129" s="82">
        <f>SUM(F126:F128)</f>
        <v>830</v>
      </c>
      <c r="G129" s="98">
        <f>IFERROR(((E129/F129)-1)*100,IF(E129+F129&lt;&gt;0,100,0))</f>
        <v>83.734939759036138</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19</v>
      </c>
      <c r="C132" s="66">
        <v>10</v>
      </c>
      <c r="D132" s="98">
        <f>IFERROR(((B132/C132)-1)*100,IF(B132+C132&lt;&gt;0,100,0))</f>
        <v>89.999999999999986</v>
      </c>
      <c r="E132" s="66">
        <v>66</v>
      </c>
      <c r="F132" s="66">
        <v>25</v>
      </c>
      <c r="G132" s="98">
        <f>IFERROR(((E132/F132)-1)*100,IF(E132+F132&lt;&gt;0,100,0))</f>
        <v>164</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19</v>
      </c>
      <c r="C134" s="82">
        <f>SUM(C132:C133)</f>
        <v>10</v>
      </c>
      <c r="D134" s="98">
        <f>IFERROR(((B134/C134)-1)*100,IF(B134+C134&lt;&gt;0,100,0))</f>
        <v>89.999999999999986</v>
      </c>
      <c r="E134" s="82">
        <f>SUM(E132:E133)</f>
        <v>66</v>
      </c>
      <c r="F134" s="82">
        <f>SUM(F132:F133)</f>
        <v>25</v>
      </c>
      <c r="G134" s="98">
        <f>IFERROR(((E134/F134)-1)*100,IF(E134+F134&lt;&gt;0,100,0))</f>
        <v>164</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0</v>
      </c>
      <c r="F137" s="66">
        <v>0</v>
      </c>
      <c r="G137" s="98">
        <f>IFERROR(((E137/F137)-1)*100,IF(E137+F137&lt;&gt;0,100,0))</f>
        <v>0</v>
      </c>
    </row>
    <row r="138" spans="1:7" s="16" customFormat="1" ht="12" x14ac:dyDescent="0.2">
      <c r="A138" s="79" t="s">
        <v>72</v>
      </c>
      <c r="B138" s="67">
        <v>1093499</v>
      </c>
      <c r="C138" s="66">
        <v>553566</v>
      </c>
      <c r="D138" s="98">
        <f>IFERROR(((B138/C138)-1)*100,IF(B138+C138&lt;&gt;0,100,0))</f>
        <v>97.537240365195842</v>
      </c>
      <c r="E138" s="66">
        <v>2284172</v>
      </c>
      <c r="F138" s="66">
        <v>894526</v>
      </c>
      <c r="G138" s="98">
        <f>IFERROR(((E138/F138)-1)*100,IF(E138+F138&lt;&gt;0,100,0))</f>
        <v>155.34998423746208</v>
      </c>
    </row>
    <row r="139" spans="1:7" s="16" customFormat="1" ht="12" x14ac:dyDescent="0.2">
      <c r="A139" s="79" t="s">
        <v>74</v>
      </c>
      <c r="B139" s="67">
        <v>3195</v>
      </c>
      <c r="C139" s="66">
        <v>221</v>
      </c>
      <c r="D139" s="98">
        <f>IFERROR(((B139/C139)-1)*100,IF(B139+C139&lt;&gt;0,100,0))</f>
        <v>1345.7013574660634</v>
      </c>
      <c r="E139" s="66">
        <v>3264</v>
      </c>
      <c r="F139" s="66">
        <v>1095</v>
      </c>
      <c r="G139" s="98">
        <f>IFERROR(((E139/F139)-1)*100,IF(E139+F139&lt;&gt;0,100,0))</f>
        <v>198.08219178082194</v>
      </c>
    </row>
    <row r="140" spans="1:7" s="16" customFormat="1" ht="12" x14ac:dyDescent="0.2">
      <c r="A140" s="81" t="s">
        <v>34</v>
      </c>
      <c r="B140" s="82">
        <f>SUM(B137:B139)</f>
        <v>1096694</v>
      </c>
      <c r="C140" s="82">
        <f>SUM(C137:C139)</f>
        <v>553787</v>
      </c>
      <c r="D140" s="98">
        <f>IFERROR(((B140/C140)-1)*100,IF(B140+C140&lt;&gt;0,100,0))</f>
        <v>98.035345719563651</v>
      </c>
      <c r="E140" s="82">
        <f>SUM(E137:E139)</f>
        <v>2287436</v>
      </c>
      <c r="F140" s="82">
        <f>SUM(F137:F139)</f>
        <v>895621</v>
      </c>
      <c r="G140" s="98">
        <f>IFERROR(((E140/F140)-1)*100,IF(E140+F140&lt;&gt;0,100,0))</f>
        <v>155.40222929118457</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4250</v>
      </c>
      <c r="C143" s="66">
        <v>1900</v>
      </c>
      <c r="D143" s="98">
        <f>IFERROR(((B143/C143)-1)*100,)</f>
        <v>123.68421052631579</v>
      </c>
      <c r="E143" s="66">
        <v>19435</v>
      </c>
      <c r="F143" s="66">
        <v>28900</v>
      </c>
      <c r="G143" s="98">
        <f>IFERROR(((E143/F143)-1)*100,)</f>
        <v>-32.750865051903112</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4250</v>
      </c>
      <c r="C145" s="82">
        <f>SUM(C143:C144)</f>
        <v>1900</v>
      </c>
      <c r="D145" s="98">
        <f>IFERROR(((B145/C145)-1)*100,)</f>
        <v>123.68421052631579</v>
      </c>
      <c r="E145" s="82">
        <f>SUM(E143:E144)</f>
        <v>19435</v>
      </c>
      <c r="F145" s="82">
        <f>SUM(F143:F144)</f>
        <v>28900</v>
      </c>
      <c r="G145" s="98">
        <f>IFERROR(((E145/F145)-1)*100,)</f>
        <v>-32.750865051903112</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0</v>
      </c>
      <c r="F148" s="66">
        <v>0</v>
      </c>
      <c r="G148" s="98">
        <f>IFERROR(((E148/F148)-1)*100,IF(E148+F148&lt;&gt;0,100,0))</f>
        <v>0</v>
      </c>
    </row>
    <row r="149" spans="1:7" s="32" customFormat="1" x14ac:dyDescent="0.2">
      <c r="A149" s="79" t="s">
        <v>72</v>
      </c>
      <c r="B149" s="67">
        <v>94478389.941430002</v>
      </c>
      <c r="C149" s="66">
        <v>53888799.893629998</v>
      </c>
      <c r="D149" s="98">
        <f>IFERROR(((B149/C149)-1)*100,IF(B149+C149&lt;&gt;0,100,0))</f>
        <v>75.32101313801563</v>
      </c>
      <c r="E149" s="66">
        <v>199861079.39491999</v>
      </c>
      <c r="F149" s="66">
        <v>86411421.41776</v>
      </c>
      <c r="G149" s="98">
        <f>IFERROR(((E149/F149)-1)*100,IF(E149+F149&lt;&gt;0,100,0))</f>
        <v>131.29011896318934</v>
      </c>
    </row>
    <row r="150" spans="1:7" s="32" customFormat="1" x14ac:dyDescent="0.2">
      <c r="A150" s="79" t="s">
        <v>74</v>
      </c>
      <c r="B150" s="67">
        <v>20888241.879999999</v>
      </c>
      <c r="C150" s="66">
        <v>694773.04</v>
      </c>
      <c r="D150" s="98">
        <f>IFERROR(((B150/C150)-1)*100,IF(B150+C150&lt;&gt;0,100,0))</f>
        <v>2906.4842297277396</v>
      </c>
      <c r="E150" s="66">
        <v>21328686.350000001</v>
      </c>
      <c r="F150" s="66">
        <v>7803993.25</v>
      </c>
      <c r="G150" s="98">
        <f>IFERROR(((E150/F150)-1)*100,IF(E150+F150&lt;&gt;0,100,0))</f>
        <v>173.30477701271718</v>
      </c>
    </row>
    <row r="151" spans="1:7" s="16" customFormat="1" ht="12" x14ac:dyDescent="0.2">
      <c r="A151" s="81" t="s">
        <v>34</v>
      </c>
      <c r="B151" s="82">
        <f>SUM(B148:B150)</f>
        <v>115366631.82143</v>
      </c>
      <c r="C151" s="82">
        <f>SUM(C148:C150)</f>
        <v>54583572.933629997</v>
      </c>
      <c r="D151" s="98">
        <f>IFERROR(((B151/C151)-1)*100,IF(B151+C151&lt;&gt;0,100,0))</f>
        <v>111.35778700618988</v>
      </c>
      <c r="E151" s="82">
        <f>SUM(E148:E150)</f>
        <v>221189765.74491999</v>
      </c>
      <c r="F151" s="82">
        <f>SUM(F148:F150)</f>
        <v>94215414.66776</v>
      </c>
      <c r="G151" s="98">
        <f>IFERROR(((E151/F151)-1)*100,IF(E151+F151&lt;&gt;0,100,0))</f>
        <v>134.77025126400034</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5002.8</v>
      </c>
      <c r="C154" s="66">
        <v>3567.1</v>
      </c>
      <c r="D154" s="98">
        <f>IFERROR(((B154/C154)-1)*100,IF(B154+C154&lt;&gt;0,100,0))</f>
        <v>40.24838103781785</v>
      </c>
      <c r="E154" s="66">
        <v>29846.912499999999</v>
      </c>
      <c r="F154" s="66">
        <v>76362.600000000006</v>
      </c>
      <c r="G154" s="98">
        <f>IFERROR(((E154/F154)-1)*100,IF(E154+F154&lt;&gt;0,100,0))</f>
        <v>-60.914226990699639</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5002.8</v>
      </c>
      <c r="C156" s="82">
        <f>SUM(C154:C155)</f>
        <v>3567.1</v>
      </c>
      <c r="D156" s="98">
        <f>IFERROR(((B156/C156)-1)*100,IF(B156+C156&lt;&gt;0,100,0))</f>
        <v>40.24838103781785</v>
      </c>
      <c r="E156" s="82">
        <f>SUM(E154:E155)</f>
        <v>29846.912499999999</v>
      </c>
      <c r="F156" s="82">
        <f>SUM(F154:F155)</f>
        <v>76362.600000000006</v>
      </c>
      <c r="G156" s="98">
        <f>IFERROR(((E156/F156)-1)*100,IF(E156+F156&lt;&gt;0,100,0))</f>
        <v>-60.914226990699639</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215</v>
      </c>
      <c r="D159" s="98">
        <f>IFERROR(((B159/C159)-1)*100,IF(B159+C159&lt;&gt;0,100,0))</f>
        <v>93.023255813953497</v>
      </c>
      <c r="E159" s="78"/>
      <c r="F159" s="78"/>
      <c r="G159" s="65"/>
    </row>
    <row r="160" spans="1:7" s="16" customFormat="1" ht="12" x14ac:dyDescent="0.2">
      <c r="A160" s="79" t="s">
        <v>72</v>
      </c>
      <c r="B160" s="67">
        <v>1796068</v>
      </c>
      <c r="C160" s="66">
        <v>1260319</v>
      </c>
      <c r="D160" s="98">
        <f>IFERROR(((B160/C160)-1)*100,IF(B160+C160&lt;&gt;0,100,0))</f>
        <v>42.508999705630089</v>
      </c>
      <c r="E160" s="78"/>
      <c r="F160" s="78"/>
      <c r="G160" s="65"/>
    </row>
    <row r="161" spans="1:7" s="16" customFormat="1" ht="12" x14ac:dyDescent="0.2">
      <c r="A161" s="79" t="s">
        <v>74</v>
      </c>
      <c r="B161" s="67">
        <v>1855</v>
      </c>
      <c r="C161" s="66">
        <v>1703</v>
      </c>
      <c r="D161" s="98">
        <f>IFERROR(((B161/C161)-1)*100,IF(B161+C161&lt;&gt;0,100,0))</f>
        <v>8.9254257193188469</v>
      </c>
      <c r="E161" s="78"/>
      <c r="F161" s="78"/>
      <c r="G161" s="65"/>
    </row>
    <row r="162" spans="1:7" s="28" customFormat="1" ht="12" x14ac:dyDescent="0.2">
      <c r="A162" s="81" t="s">
        <v>34</v>
      </c>
      <c r="B162" s="82">
        <f>SUM(B159:B161)</f>
        <v>1798338</v>
      </c>
      <c r="C162" s="82">
        <f>SUM(C159:C161)</f>
        <v>1262237</v>
      </c>
      <c r="D162" s="98">
        <f>IFERROR(((B162/C162)-1)*100,IF(B162+C162&lt;&gt;0,100,0))</f>
        <v>42.472293238116144</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145679</v>
      </c>
      <c r="C165" s="66">
        <v>127724</v>
      </c>
      <c r="D165" s="98">
        <f>IFERROR(((B165/C165)-1)*100,IF(B165+C165&lt;&gt;0,100,0))</f>
        <v>14.057655569822437</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145679</v>
      </c>
      <c r="C167" s="82">
        <f>SUM(C165:C166)</f>
        <v>127724</v>
      </c>
      <c r="D167" s="98">
        <f>IFERROR(((B167/C167)-1)*100,IF(B167+C167&lt;&gt;0,100,0))</f>
        <v>14.057655569822437</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11979</v>
      </c>
      <c r="C175" s="113">
        <v>7209</v>
      </c>
      <c r="D175" s="111">
        <f>IFERROR(((B175/C175)-1)*100,IF(B175+C175&lt;&gt;0,100,0))</f>
        <v>66.16729088639201</v>
      </c>
      <c r="E175" s="113">
        <v>28422</v>
      </c>
      <c r="F175" s="113">
        <v>23167</v>
      </c>
      <c r="G175" s="111">
        <f>IFERROR(((E175/F175)-1)*100,IF(E175+F175&lt;&gt;0,100,0))</f>
        <v>22.683126861484016</v>
      </c>
    </row>
    <row r="176" spans="1:7" x14ac:dyDescent="0.2">
      <c r="A176" s="101" t="s">
        <v>32</v>
      </c>
      <c r="B176" s="112">
        <v>52051</v>
      </c>
      <c r="C176" s="113">
        <v>48311</v>
      </c>
      <c r="D176" s="111">
        <f t="shared" ref="D176:D178" si="5">IFERROR(((B176/C176)-1)*100,IF(B176+C176&lt;&gt;0,100,0))</f>
        <v>7.7415081451429391</v>
      </c>
      <c r="E176" s="113">
        <v>128184</v>
      </c>
      <c r="F176" s="113">
        <v>145330</v>
      </c>
      <c r="G176" s="111">
        <f>IFERROR(((E176/F176)-1)*100,IF(E176+F176&lt;&gt;0,100,0))</f>
        <v>-11.797977017821514</v>
      </c>
    </row>
    <row r="177" spans="1:7" x14ac:dyDescent="0.2">
      <c r="A177" s="101" t="s">
        <v>92</v>
      </c>
      <c r="B177" s="112">
        <v>23264923</v>
      </c>
      <c r="C177" s="113">
        <v>16867901</v>
      </c>
      <c r="D177" s="111">
        <f t="shared" si="5"/>
        <v>37.924232540847846</v>
      </c>
      <c r="E177" s="113">
        <v>56964028</v>
      </c>
      <c r="F177" s="113">
        <v>50515224</v>
      </c>
      <c r="G177" s="111">
        <f>IFERROR(((E177/F177)-1)*100,IF(E177+F177&lt;&gt;0,100,0))</f>
        <v>12.766060386072908</v>
      </c>
    </row>
    <row r="178" spans="1:7" x14ac:dyDescent="0.2">
      <c r="A178" s="101" t="s">
        <v>93</v>
      </c>
      <c r="B178" s="112">
        <v>96712</v>
      </c>
      <c r="C178" s="113">
        <v>111654</v>
      </c>
      <c r="D178" s="111">
        <f t="shared" si="5"/>
        <v>-13.38241352750461</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421</v>
      </c>
      <c r="C181" s="113">
        <v>258</v>
      </c>
      <c r="D181" s="111">
        <f t="shared" ref="D181:D184" si="6">IFERROR(((B181/C181)-1)*100,IF(B181+C181&lt;&gt;0,100,0))</f>
        <v>63.178294573643413</v>
      </c>
      <c r="E181" s="113">
        <v>1016</v>
      </c>
      <c r="F181" s="113">
        <v>1200</v>
      </c>
      <c r="G181" s="111">
        <f t="shared" ref="G181" si="7">IFERROR(((E181/F181)-1)*100,IF(E181+F181&lt;&gt;0,100,0))</f>
        <v>-15.333333333333332</v>
      </c>
    </row>
    <row r="182" spans="1:7" x14ac:dyDescent="0.2">
      <c r="A182" s="101" t="s">
        <v>32</v>
      </c>
      <c r="B182" s="112">
        <v>4179</v>
      </c>
      <c r="C182" s="113">
        <v>3647</v>
      </c>
      <c r="D182" s="111">
        <f t="shared" si="6"/>
        <v>14.587332053742808</v>
      </c>
      <c r="E182" s="113">
        <v>8837</v>
      </c>
      <c r="F182" s="113">
        <v>14921</v>
      </c>
      <c r="G182" s="111">
        <f t="shared" ref="G182" si="8">IFERROR(((E182/F182)-1)*100,IF(E182+F182&lt;&gt;0,100,0))</f>
        <v>-40.774747000871258</v>
      </c>
    </row>
    <row r="183" spans="1:7" x14ac:dyDescent="0.2">
      <c r="A183" s="101" t="s">
        <v>92</v>
      </c>
      <c r="B183" s="112">
        <v>44701</v>
      </c>
      <c r="C183" s="113">
        <v>36432</v>
      </c>
      <c r="D183" s="111">
        <f t="shared" si="6"/>
        <v>22.697079490557748</v>
      </c>
      <c r="E183" s="113">
        <v>97606</v>
      </c>
      <c r="F183" s="113">
        <v>191657</v>
      </c>
      <c r="G183" s="111">
        <f t="shared" ref="G183" si="9">IFERROR(((E183/F183)-1)*100,IF(E183+F183&lt;&gt;0,100,0))</f>
        <v>-49.072561920514261</v>
      </c>
    </row>
    <row r="184" spans="1:7" x14ac:dyDescent="0.2">
      <c r="A184" s="101" t="s">
        <v>93</v>
      </c>
      <c r="B184" s="112">
        <v>52938</v>
      </c>
      <c r="C184" s="113">
        <v>32528</v>
      </c>
      <c r="D184" s="111">
        <f t="shared" si="6"/>
        <v>62.74594195769798</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2023-01-23T06:19:06Z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