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B3D5274-B34C-4D47-B534-09AC1A51A397}" xr6:coauthVersionLast="47" xr6:coauthVersionMax="47" xr10:uidLastSave="{00000000-0000-0000-0000-000000000000}"/>
  <bookViews>
    <workbookView xWindow="5970" yWindow="3165" windowWidth="10065"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<sst xmlns="http://schemas.openxmlformats.org/spreadsheetml/2006/main" count="270" uniqueCount="102">
  <si>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</si>
  <si>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</si>
  <si>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</si>
  <si>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</si>
  <si>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</si>
  <si>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</si>
  <si>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</si>
  <si>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</si>
  <si>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</si>
  <si>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</si>
  <si>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</si>
  <si>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</si>
  <si>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</si>
  <si>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</si>
  <si>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</si>
  <si>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</si>
  <si>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</si>
  <si>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</si>
  <si>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</si>
  <si>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</si>
  <si>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</si>
  <si>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</si>
  <si>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</si>
  <si>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</si>
  <si>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</si>
  <si>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</si>
  <si>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</si>
  <si>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</si>
  <si>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</si>
  <si>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</si>
  <si>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</si>
  <si>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</si>
  <si>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</si>
  <si>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</si>
  <si>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</si>
  <si>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</si>
  <si>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</si>
  <si>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</si>
  <si>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</si>
  <si>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</si>
  <si>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</si>
  <si>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</si>
  <si>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</si>
  <si>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</si>
  <si>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</si>
  <si>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</si>
  <si>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</si>
  <si>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</si>
  <si>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</si>
  <si>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</si>
  <si>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</si>
  <si>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</si>
  <si>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</si>
  <si>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</si>
  <si>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</si>
  <si>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</si>
  <si>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</si>
  <si>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</si>
  <si>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</si>
  <si>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</si>
  <si>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</si>
  <si>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</si>
  <si>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</si>
  <si>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</si>
  <si>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</si>
  <si>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</si>
  <si>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</si>
  <si>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</si>
  <si>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</si>
  <si>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</si>
  <si>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</si>
  <si>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</si>
  <si>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</si>
  <si>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</si>
  <si>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</si>
  <si>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</si>
  <si>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</si>
  <si>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</si>
  <si>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</si>
  <si>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</si>
  <si>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</si>
  <si>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</si>
  <si>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</si>
  <si>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</si>
  <si>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</si>
  <si>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</si>
  <si>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</si>
  <si>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</si>
  <si>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</si>
  <si>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</si>
  <si>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</si>
  <si>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</si>
  <si>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</si>
  <si>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</si>
  <si>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</si>
  <si>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</si>
  <si>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</si>
  <si>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</si>
  <si>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</si>
  <si>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27 January 2023</t>
  </si>
  <si>
    <t>27.01.2023</t>
  </si>
  <si>
    <t>28.01.2022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</si>
</sst>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1290730</v>
      </c>
      <c r="C11" s="67">
        <v>1557906</v>
      </c>
      <c r="D11" s="98">
        <f>IFERROR(((B11/C11)-1)*100,IF(B11+C11&lt;&gt;0,100,0))</f>
        <v>-17.149686823210132</v>
      </c>
      <c r="E11" s="67">
        <v>5247141</v>
      </c>
      <c r="F11" s="67">
        <v>4970679</v>
      </c>
      <c r="G11" s="98">
        <f>IFERROR(((E11/F11)-1)*100,IF(E11+F11&lt;&gt;0,100,0))</f>
        <v>5.5618558349875391</v>
      </c>
    </row>
    <row r="12" spans="1:7" s="16" customFormat="1" ht="12" x14ac:dyDescent="0.2">
      <c r="A12" s="64" t="s">
        <v>9</v>
      </c>
      <c r="B12" s="67">
        <v>1351154.3230000001</v>
      </c>
      <c r="C12" s="67">
        <v>1819411.5789999999</v>
      </c>
      <c r="D12" s="98">
        <f>IFERROR(((B12/C12)-1)*100,IF(B12+C12&lt;&gt;0,100,0))</f>
        <v>-25.736741560003008</v>
      </c>
      <c r="E12" s="67">
        <v>4781346.2510000002</v>
      </c>
      <c r="F12" s="67">
        <v>5400904.9699999997</v>
      </c>
      <c r="G12" s="98">
        <f>IFERROR(((E12/F12)-1)*100,IF(E12+F12&lt;&gt;0,100,0))</f>
        <v>-11.47138715532704</v>
      </c>
    </row>
    <row r="13" spans="1:7" s="16" customFormat="1" ht="12" x14ac:dyDescent="0.2">
      <c r="A13" s="64" t="s">
        <v>10</v>
      </c>
      <c r="B13" s="67">
        <v>95521223.912452102</v>
      </c>
      <c r="C13" s="67">
        <v>106213665.917337</v>
      </c>
      <c r="D13" s="98">
        <f>IFERROR(((B13/C13)-1)*100,IF(B13+C13&lt;&gt;0,100,0))</f>
        <v>-10.06691739009038</v>
      </c>
      <c r="E13" s="67">
        <v>372934531.974428</v>
      </c>
      <c r="F13" s="67">
        <v>342425060.033813</v>
      </c>
      <c r="G13" s="98">
        <f>IFERROR(((E13/F13)-1)*100,IF(E13+F13&lt;&gt;0,100,0))</f>
        <v>8.9098245138957708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368</v>
      </c>
      <c r="C16" s="67">
        <v>445</v>
      </c>
      <c r="D16" s="98">
        <f>IFERROR(((B16/C16)-1)*100,IF(B16+C16&lt;&gt;0,100,0))</f>
        <v>-17.303370786516858</v>
      </c>
      <c r="E16" s="67">
        <v>1270</v>
      </c>
      <c r="F16" s="67">
        <v>1247</v>
      </c>
      <c r="G16" s="98">
        <f>IFERROR(((E16/F16)-1)*100,IF(E16+F16&lt;&gt;0,100,0))</f>
        <v>1.8444266238973439</v>
      </c>
    </row>
    <row r="17" spans="1:7" s="16" customFormat="1" ht="12" x14ac:dyDescent="0.2">
      <c r="A17" s="64" t="s">
        <v>9</v>
      </c>
      <c r="B17" s="67">
        <v>127792.28</v>
      </c>
      <c r="C17" s="67">
        <v>308685.01500000001</v>
      </c>
      <c r="D17" s="98">
        <f>IFERROR(((B17/C17)-1)*100,IF(B17+C17&lt;&gt;0,100,0))</f>
        <v>-58.60107430223006</v>
      </c>
      <c r="E17" s="67">
        <v>370170.39600000001</v>
      </c>
      <c r="F17" s="67">
        <v>628559.59499999997</v>
      </c>
      <c r="G17" s="98">
        <f>IFERROR(((E17/F17)-1)*100,IF(E17+F17&lt;&gt;0,100,0))</f>
        <v>-41.108146475753024</v>
      </c>
    </row>
    <row r="18" spans="1:7" s="16" customFormat="1" ht="12" x14ac:dyDescent="0.2">
      <c r="A18" s="64" t="s">
        <v>10</v>
      </c>
      <c r="B18" s="67">
        <v>9191400.8834021501</v>
      </c>
      <c r="C18" s="67">
        <v>8748545.2587570194</v>
      </c>
      <c r="D18" s="98">
        <f>IFERROR(((B18/C18)-1)*100,IF(B18+C18&lt;&gt;0,100,0))</f>
        <v>5.0620487354951615</v>
      </c>
      <c r="E18" s="67">
        <v>32520119.200648099</v>
      </c>
      <c r="F18" s="67">
        <v>27439427.791613601</v>
      </c>
      <c r="G18" s="98">
        <f>IFERROR(((E18/F18)-1)*100,IF(E18+F18&lt;&gt;0,100,0))</f>
        <v>18.516025361823772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11659026.97965</v>
      </c>
      <c r="C24" s="66">
        <v>13516163.11868</v>
      </c>
      <c r="D24" s="65">
        <f>B24-C24</f>
        <v>-1857136.1390300002</v>
      </c>
      <c r="E24" s="67">
        <v>54675877.561159998</v>
      </c>
      <c r="F24" s="67">
        <v>49662075.460189998</v>
      </c>
      <c r="G24" s="65">
        <f>E24-F24</f>
        <v>5013802.10097</v>
      </c>
    </row>
    <row r="25" spans="1:7" s="16" customFormat="1" ht="12" x14ac:dyDescent="0.2">
      <c r="A25" s="68" t="s">
        <v>15</v>
      </c>
      <c r="B25" s="66">
        <v>14886670.27942</v>
      </c>
      <c r="C25" s="66">
        <v>16695843.906199999</v>
      </c>
      <c r="D25" s="65">
        <f>B25-C25</f>
        <v>-1809173.6267799996</v>
      </c>
      <c r="E25" s="67">
        <v>67518174.701089993</v>
      </c>
      <c r="F25" s="67">
        <v>55331027.007930003</v>
      </c>
      <c r="G25" s="65">
        <f>E25-F25</f>
        <v>12187147.69315999</v>
      </c>
    </row>
    <row r="26" spans="1:7" s="28" customFormat="1" ht="12" x14ac:dyDescent="0.2">
      <c r="A26" s="69" t="s">
        <v>16</v>
      </c>
      <c r="B26" s="70">
        <f>B24-B25</f>
        <v>-3227643.2997699995</v>
      </c>
      <c r="C26" s="70">
        <f>C24-C25</f>
        <v>-3179680.7875199988</v>
      </c>
      <c r="D26" s="70"/>
      <c r="E26" s="70">
        <f>E24-E25</f>
        <v>-12842297.139929995</v>
      </c>
      <c r="F26" s="70">
        <f>F24-F25</f>
        <v>-5668951.547740005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80791.355453979995</v>
      </c>
      <c r="C33" s="132">
        <v>73454.961179370002</v>
      </c>
      <c r="D33" s="98">
        <f t="shared" ref="D33:D42" si="0">IFERROR(((B33/C33)-1)*100,IF(B33+C33&lt;&gt;0,100,0))</f>
        <v>9.9876089467874287</v>
      </c>
      <c r="E33" s="64"/>
      <c r="F33" s="132">
        <v>81337.95</v>
      </c>
      <c r="G33" s="132">
        <v>79269.77</v>
      </c>
    </row>
    <row r="34" spans="1:7" s="16" customFormat="1" ht="12" x14ac:dyDescent="0.2">
      <c r="A34" s="64" t="s">
        <v>23</v>
      </c>
      <c r="B34" s="132">
        <v>80279.251671739999</v>
      </c>
      <c r="C34" s="132">
        <v>78296.858853380007</v>
      </c>
      <c r="D34" s="98">
        <f t="shared" si="0"/>
        <v>2.5318931658194099</v>
      </c>
      <c r="E34" s="64"/>
      <c r="F34" s="132">
        <v>80884.649999999994</v>
      </c>
      <c r="G34" s="132">
        <v>79409.279999999999</v>
      </c>
    </row>
    <row r="35" spans="1:7" s="16" customFormat="1" ht="12" x14ac:dyDescent="0.2">
      <c r="A35" s="64" t="s">
        <v>24</v>
      </c>
      <c r="B35" s="132">
        <v>70577.303812080005</v>
      </c>
      <c r="C35" s="132">
        <v>65998.165285569994</v>
      </c>
      <c r="D35" s="98">
        <f t="shared" si="0"/>
        <v>6.9382815517618823</v>
      </c>
      <c r="E35" s="64"/>
      <c r="F35" s="132">
        <v>70939.38</v>
      </c>
      <c r="G35" s="132">
        <v>69885.08</v>
      </c>
    </row>
    <row r="36" spans="1:7" s="16" customFormat="1" ht="12" x14ac:dyDescent="0.2">
      <c r="A36" s="64" t="s">
        <v>25</v>
      </c>
      <c r="B36" s="132">
        <v>74766.053588709998</v>
      </c>
      <c r="C36" s="132">
        <v>67021.380229269998</v>
      </c>
      <c r="D36" s="98">
        <f t="shared" si="0"/>
        <v>11.555526509520764</v>
      </c>
      <c r="E36" s="64"/>
      <c r="F36" s="132">
        <v>75305.649999999994</v>
      </c>
      <c r="G36" s="132">
        <v>73163.3</v>
      </c>
    </row>
    <row r="37" spans="1:7" s="16" customFormat="1" ht="12" x14ac:dyDescent="0.2">
      <c r="A37" s="64" t="s">
        <v>79</v>
      </c>
      <c r="B37" s="132">
        <v>77870.512933000005</v>
      </c>
      <c r="C37" s="132">
        <v>74080.747420779997</v>
      </c>
      <c r="D37" s="98">
        <f t="shared" si="0"/>
        <v>5.1157225651275784</v>
      </c>
      <c r="E37" s="64"/>
      <c r="F37" s="132">
        <v>79845.86</v>
      </c>
      <c r="G37" s="132">
        <v>77694.77</v>
      </c>
    </row>
    <row r="38" spans="1:7" s="16" customFormat="1" ht="12" x14ac:dyDescent="0.2">
      <c r="A38" s="64" t="s">
        <v>26</v>
      </c>
      <c r="B38" s="132">
        <v>103871.64533864</v>
      </c>
      <c r="C38" s="132">
        <v>90993.071455650002</v>
      </c>
      <c r="D38" s="98">
        <f t="shared" si="0"/>
        <v>14.153356598438393</v>
      </c>
      <c r="E38" s="64"/>
      <c r="F38" s="132">
        <v>104647.57</v>
      </c>
      <c r="G38" s="132">
        <v>100313.33</v>
      </c>
    </row>
    <row r="39" spans="1:7" s="16" customFormat="1" ht="12" x14ac:dyDescent="0.2">
      <c r="A39" s="64" t="s">
        <v>27</v>
      </c>
      <c r="B39" s="132">
        <v>16281.26514109</v>
      </c>
      <c r="C39" s="132">
        <v>15217.90505016</v>
      </c>
      <c r="D39" s="98">
        <f t="shared" si="0"/>
        <v>6.9875589801949856</v>
      </c>
      <c r="E39" s="64"/>
      <c r="F39" s="132">
        <v>16361.49</v>
      </c>
      <c r="G39" s="132">
        <v>15998.47</v>
      </c>
    </row>
    <row r="40" spans="1:7" s="16" customFormat="1" ht="12" x14ac:dyDescent="0.2">
      <c r="A40" s="64" t="s">
        <v>28</v>
      </c>
      <c r="B40" s="132">
        <v>101454.72997535999</v>
      </c>
      <c r="C40" s="132">
        <v>90211.354630429996</v>
      </c>
      <c r="D40" s="98">
        <f t="shared" si="0"/>
        <v>12.463370482563828</v>
      </c>
      <c r="E40" s="64"/>
      <c r="F40" s="132">
        <v>102078.18</v>
      </c>
      <c r="G40" s="132">
        <v>98297.71</v>
      </c>
    </row>
    <row r="41" spans="1:7" s="16" customFormat="1" ht="12" x14ac:dyDescent="0.2">
      <c r="A41" s="64" t="s">
        <v>29</v>
      </c>
      <c r="B41" s="72"/>
      <c r="C41" s="72"/>
      <c r="D41" s="98">
        <f t="shared" si="0"/>
        <v>0</v>
      </c>
      <c r="E41" s="64"/>
      <c r="F41" s="72"/>
      <c r="G41" s="72"/>
    </row>
    <row r="42" spans="1:7" s="16" customFormat="1" ht="12" x14ac:dyDescent="0.2">
      <c r="A42" s="64" t="s">
        <v>78</v>
      </c>
      <c r="B42" s="132">
        <v>1139.1732976200001</v>
      </c>
      <c r="C42" s="132">
        <v>1318.16826343</v>
      </c>
      <c r="D42" s="98">
        <f t="shared" si="0"/>
        <v>-13.579068073163736</v>
      </c>
      <c r="E42" s="64"/>
      <c r="F42" s="132">
        <v>1167.57</v>
      </c>
      <c r="G42" s="132">
        <v>1091.43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23279.341469519601</v>
      </c>
      <c r="D48" s="72"/>
      <c r="E48" s="133">
        <v>20431.373577353701</v>
      </c>
      <c r="F48" s="72"/>
      <c r="G48" s="98">
        <f>IFERROR(((C48/E48)-1)*100,IF(C48+E48&lt;&gt;0,100,0))</f>
        <v>13.939189557586129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2382</v>
      </c>
      <c r="D54" s="75"/>
      <c r="E54" s="134">
        <v>614093</v>
      </c>
      <c r="F54" s="134">
        <v>69505006.590000004</v>
      </c>
      <c r="G54" s="134">
        <v>10082145.48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6467</v>
      </c>
      <c r="C68" s="66">
        <v>5719</v>
      </c>
      <c r="D68" s="98">
        <f>IFERROR(((B68/C68)-1)*100,IF(B68+C68&lt;&gt;0,100,0))</f>
        <v>13.079209652037061</v>
      </c>
      <c r="E68" s="66">
        <v>21138</v>
      </c>
      <c r="F68" s="66">
        <v>19739</v>
      </c>
      <c r="G68" s="98">
        <f>IFERROR(((E68/F68)-1)*100,IF(E68+F68&lt;&gt;0,100,0))</f>
        <v>7.0874917675667559</v>
      </c>
    </row>
    <row r="69" spans="1:7" s="16" customFormat="1" ht="12" x14ac:dyDescent="0.2">
      <c r="A69" s="79" t="s">
        <v>54</v>
      </c>
      <c r="B69" s="67">
        <v>230347439.40200001</v>
      </c>
      <c r="C69" s="66">
        <v>159152226.551</v>
      </c>
      <c r="D69" s="98">
        <f>IFERROR(((B69/C69)-1)*100,IF(B69+C69&lt;&gt;0,100,0))</f>
        <v>44.734035076905229</v>
      </c>
      <c r="E69" s="66">
        <v>825697670.93700004</v>
      </c>
      <c r="F69" s="66">
        <v>621733459.31099999</v>
      </c>
      <c r="G69" s="98">
        <f>IFERROR(((E69/F69)-1)*100,IF(E69+F69&lt;&gt;0,100,0))</f>
        <v>32.805731872952684</v>
      </c>
    </row>
    <row r="70" spans="1:7" s="62" customFormat="1" ht="12" x14ac:dyDescent="0.2">
      <c r="A70" s="79" t="s">
        <v>55</v>
      </c>
      <c r="B70" s="67">
        <v>217170399.45293999</v>
      </c>
      <c r="C70" s="66">
        <v>157736970.85163</v>
      </c>
      <c r="D70" s="98">
        <f>IFERROR(((B70/C70)-1)*100,IF(B70+C70&lt;&gt;0,100,0))</f>
        <v>37.678819543969851</v>
      </c>
      <c r="E70" s="66">
        <v>785952515.72071004</v>
      </c>
      <c r="F70" s="66">
        <v>619077853.59481001</v>
      </c>
      <c r="G70" s="98">
        <f>IFERROR(((E70/F70)-1)*100,IF(E70+F70&lt;&gt;0,100,0))</f>
        <v>26.955359678416222</v>
      </c>
    </row>
    <row r="71" spans="1:7" s="16" customFormat="1" ht="12" x14ac:dyDescent="0.2">
      <c r="A71" s="79" t="s">
        <v>94</v>
      </c>
      <c r="B71" s="98">
        <f>IFERROR(B69/B68/1000,)</f>
        <v>35.618902025978045</v>
      </c>
      <c r="C71" s="98">
        <f>IFERROR(C69/C68/1000,)</f>
        <v>27.828680984612692</v>
      </c>
      <c r="D71" s="98">
        <f>IFERROR(((B71/C71)-1)*100,IF(B71+C71&lt;&gt;0,100,0))</f>
        <v>27.99349723284692</v>
      </c>
      <c r="E71" s="98">
        <f>IFERROR(E69/E68/1000,)</f>
        <v>39.062241978285549</v>
      </c>
      <c r="F71" s="98">
        <f>IFERROR(F69/F68/1000,)</f>
        <v>31.497718187902123</v>
      </c>
      <c r="G71" s="98">
        <f>IFERROR(((E71/F71)-1)*100,IF(E71+F71&lt;&gt;0,100,0))</f>
        <v>24.016100929142436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2880</v>
      </c>
      <c r="C74" s="66">
        <v>2566</v>
      </c>
      <c r="D74" s="98">
        <f>IFERROR(((B74/C74)-1)*100,IF(B74+C74&lt;&gt;0,100,0))</f>
        <v>12.236944660950888</v>
      </c>
      <c r="E74" s="66">
        <v>9564</v>
      </c>
      <c r="F74" s="66">
        <v>9710</v>
      </c>
      <c r="G74" s="98">
        <f>IFERROR(((E74/F74)-1)*100,IF(E74+F74&lt;&gt;0,100,0))</f>
        <v>-1.5036045314109181</v>
      </c>
    </row>
    <row r="75" spans="1:7" s="16" customFormat="1" ht="12" x14ac:dyDescent="0.2">
      <c r="A75" s="79" t="s">
        <v>54</v>
      </c>
      <c r="B75" s="67">
        <v>655728587.40600002</v>
      </c>
      <c r="C75" s="66">
        <v>568628060</v>
      </c>
      <c r="D75" s="98">
        <f>IFERROR(((B75/C75)-1)*100,IF(B75+C75&lt;&gt;0,100,0))</f>
        <v>15.31766255186211</v>
      </c>
      <c r="E75" s="66">
        <v>2050910507.0239999</v>
      </c>
      <c r="F75" s="66">
        <v>2028228589.326</v>
      </c>
      <c r="G75" s="98">
        <f>IFERROR(((E75/F75)-1)*100,IF(E75+F75&lt;&gt;0,100,0))</f>
        <v>1.1183117039848645</v>
      </c>
    </row>
    <row r="76" spans="1:7" s="16" customFormat="1" ht="12" x14ac:dyDescent="0.2">
      <c r="A76" s="79" t="s">
        <v>55</v>
      </c>
      <c r="B76" s="67">
        <v>630847838.63432002</v>
      </c>
      <c r="C76" s="66">
        <v>529879460.01797003</v>
      </c>
      <c r="D76" s="98">
        <f>IFERROR(((B76/C76)-1)*100,IF(B76+C76&lt;&gt;0,100,0))</f>
        <v>19.054971221742733</v>
      </c>
      <c r="E76" s="66">
        <v>1961925202.2625301</v>
      </c>
      <c r="F76" s="66">
        <v>2002300182.7684801</v>
      </c>
      <c r="G76" s="98">
        <f>IFERROR(((E76/F76)-1)*100,IF(E76+F76&lt;&gt;0,100,0))</f>
        <v>-2.0164299465890045</v>
      </c>
    </row>
    <row r="77" spans="1:7" s="16" customFormat="1" ht="12" x14ac:dyDescent="0.2">
      <c r="A77" s="79" t="s">
        <v>94</v>
      </c>
      <c r="B77" s="98">
        <f>IFERROR(B75/B74/1000,)</f>
        <v>227.68353729375002</v>
      </c>
      <c r="C77" s="98">
        <f>IFERROR(C75/C74/1000,)</f>
        <v>221.60095869056897</v>
      </c>
      <c r="D77" s="98">
        <f>IFERROR(((B77/C77)-1)*100,IF(B77+C77&lt;&gt;0,100,0))</f>
        <v>2.7448340653049241</v>
      </c>
      <c r="E77" s="98">
        <f>IFERROR(E75/E74/1000,)</f>
        <v>214.44066363697198</v>
      </c>
      <c r="F77" s="98">
        <f>IFERROR(F75/F74/1000,)</f>
        <v>208.8803902498455</v>
      </c>
      <c r="G77" s="98">
        <f>IFERROR(((E77/F77)-1)*100,IF(E77+F77&lt;&gt;0,100,0))</f>
        <v>2.6619413054886243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210</v>
      </c>
      <c r="C80" s="66">
        <v>167</v>
      </c>
      <c r="D80" s="98">
        <f>IFERROR(((B80/C80)-1)*100,IF(B80+C80&lt;&gt;0,100,0))</f>
        <v>25.748502994011968</v>
      </c>
      <c r="E80" s="66">
        <v>747</v>
      </c>
      <c r="F80" s="66">
        <v>676</v>
      </c>
      <c r="G80" s="98">
        <f>IFERROR(((E80/F80)-1)*100,IF(E80+F80&lt;&gt;0,100,0))</f>
        <v>10.50295857988166</v>
      </c>
    </row>
    <row r="81" spans="1:7" s="16" customFormat="1" ht="12" x14ac:dyDescent="0.2">
      <c r="A81" s="79" t="s">
        <v>54</v>
      </c>
      <c r="B81" s="67">
        <v>25714924.592999998</v>
      </c>
      <c r="C81" s="66">
        <v>41454114.853</v>
      </c>
      <c r="D81" s="98">
        <f>IFERROR(((B81/C81)-1)*100,IF(B81+C81&lt;&gt;0,100,0))</f>
        <v>-37.967739308419866</v>
      </c>
      <c r="E81" s="66">
        <v>81928337</v>
      </c>
      <c r="F81" s="66">
        <v>89596974.140000001</v>
      </c>
      <c r="G81" s="98">
        <f>IFERROR(((E81/F81)-1)*100,IF(E81+F81&lt;&gt;0,100,0))</f>
        <v>-8.5590358531721691</v>
      </c>
    </row>
    <row r="82" spans="1:7" s="16" customFormat="1" ht="12" x14ac:dyDescent="0.2">
      <c r="A82" s="79" t="s">
        <v>55</v>
      </c>
      <c r="B82" s="67">
        <v>13123886.91155</v>
      </c>
      <c r="C82" s="66">
        <v>55592576.984309703</v>
      </c>
      <c r="D82" s="98">
        <f>IFERROR(((B82/C82)-1)*100,IF(B82+C82&lt;&gt;0,100,0))</f>
        <v>-76.392735103368111</v>
      </c>
      <c r="E82" s="66">
        <v>39870818.087028302</v>
      </c>
      <c r="F82" s="66">
        <v>82305438.539278805</v>
      </c>
      <c r="G82" s="98">
        <f>IFERROR(((E82/F82)-1)*100,IF(E82+F82&lt;&gt;0,100,0))</f>
        <v>-51.557492682575692</v>
      </c>
    </row>
    <row r="83" spans="1:7" s="32" customFormat="1" x14ac:dyDescent="0.2">
      <c r="A83" s="79" t="s">
        <v>94</v>
      </c>
      <c r="B83" s="98">
        <f>IFERROR(B81/B80/1000,)</f>
        <v>122.45202187142856</v>
      </c>
      <c r="C83" s="98">
        <f>IFERROR(C81/C80/1000,)</f>
        <v>248.2282326526946</v>
      </c>
      <c r="D83" s="98">
        <f>IFERROR(((B83/C83)-1)*100,IF(B83+C83&lt;&gt;0,100,0))</f>
        <v>-50.669583164314844</v>
      </c>
      <c r="E83" s="98">
        <f>IFERROR(E81/E80/1000,)</f>
        <v>109.67648862115128</v>
      </c>
      <c r="F83" s="98">
        <f>IFERROR(F81/F80/1000,)</f>
        <v>132.5399025739645</v>
      </c>
      <c r="G83" s="98">
        <f>IFERROR(((E83/F83)-1)*100,IF(E83+F83&lt;&gt;0,100,0))</f>
        <v>-17.250211829644424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9557</v>
      </c>
      <c r="C86" s="64">
        <f>C68+C74+C80</f>
        <v>8452</v>
      </c>
      <c r="D86" s="98">
        <f>IFERROR(((B86/C86)-1)*100,IF(B86+C86&lt;&gt;0,100,0))</f>
        <v>13.07382867960245</v>
      </c>
      <c r="E86" s="64">
        <f>E68+E74+E80</f>
        <v>31449</v>
      </c>
      <c r="F86" s="64">
        <f>F68+F74+F80</f>
        <v>30125</v>
      </c>
      <c r="G86" s="98">
        <f>IFERROR(((E86/F86)-1)*100,IF(E86+F86&lt;&gt;0,100,0))</f>
        <v>4.3950207468879565</v>
      </c>
    </row>
    <row r="87" spans="1:7" s="62" customFormat="1" ht="12" x14ac:dyDescent="0.2">
      <c r="A87" s="79" t="s">
        <v>54</v>
      </c>
      <c r="B87" s="64">
        <f t="shared" ref="B87:C87" si="1">B69+B75+B81</f>
        <v>911790951.40100014</v>
      </c>
      <c r="C87" s="64">
        <f t="shared" si="1"/>
        <v>769234401.40400004</v>
      </c>
      <c r="D87" s="98">
        <f>IFERROR(((B87/C87)-1)*100,IF(B87+C87&lt;&gt;0,100,0))</f>
        <v>18.532263993498876</v>
      </c>
      <c r="E87" s="64">
        <f t="shared" ref="E87:F87" si="2">E69+E75+E81</f>
        <v>2958536514.961</v>
      </c>
      <c r="F87" s="64">
        <f t="shared" si="2"/>
        <v>2739559022.777</v>
      </c>
      <c r="G87" s="98">
        <f>IFERROR(((E87/F87)-1)*100,IF(E87+F87&lt;&gt;0,100,0))</f>
        <v>7.9931657016109714</v>
      </c>
    </row>
    <row r="88" spans="1:7" s="62" customFormat="1" ht="12" x14ac:dyDescent="0.2">
      <c r="A88" s="79" t="s">
        <v>55</v>
      </c>
      <c r="B88" s="64">
        <f t="shared" ref="B88:C88" si="3">B70+B76+B82</f>
        <v>861142124.99881005</v>
      </c>
      <c r="C88" s="64">
        <f t="shared" si="3"/>
        <v>743209007.85390973</v>
      </c>
      <c r="D88" s="98">
        <f>IFERROR(((B88/C88)-1)*100,IF(B88+C88&lt;&gt;0,100,0))</f>
        <v>15.86809577099233</v>
      </c>
      <c r="E88" s="64">
        <f t="shared" ref="E88:F88" si="4">E70+E76+E82</f>
        <v>2787748536.0702686</v>
      </c>
      <c r="F88" s="64">
        <f t="shared" si="4"/>
        <v>2703683474.9025688</v>
      </c>
      <c r="G88" s="98">
        <f>IFERROR(((E88/F88)-1)*100,IF(E88+F88&lt;&gt;0,100,0))</f>
        <v>3.1092789502931373</v>
      </c>
    </row>
    <row r="89" spans="1:7" s="63" customFormat="1" x14ac:dyDescent="0.2">
      <c r="A89" s="79" t="s">
        <v>95</v>
      </c>
      <c r="B89" s="98">
        <f>IFERROR((B75/B87)*100,IF(B75+B87&lt;&gt;0,100,0))</f>
        <v>71.916549116708069</v>
      </c>
      <c r="C89" s="98">
        <f>IFERROR((C75/C87)*100,IF(C75+C87&lt;&gt;0,100,0))</f>
        <v>73.921298756548708</v>
      </c>
      <c r="D89" s="98">
        <f>IFERROR(((B89/C89)-1)*100,IF(B89+C89&lt;&gt;0,100,0))</f>
        <v>-2.71200543491944</v>
      </c>
      <c r="E89" s="98">
        <f>IFERROR((E75/E87)*100,IF(E75+E87&lt;&gt;0,100,0))</f>
        <v>69.321791252288648</v>
      </c>
      <c r="F89" s="98">
        <f>IFERROR((F75/F87)*100,IF(F75+F87&lt;&gt;0,100,0))</f>
        <v>74.034856429924702</v>
      </c>
      <c r="G89" s="98">
        <f>IFERROR(((E89/F89)-1)*100,IF(E89+F89&lt;&gt;0,100,0))</f>
        <v>-6.3660083978106403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114890541.45900001</v>
      </c>
      <c r="C97" s="135">
        <v>78291885.135000005</v>
      </c>
      <c r="D97" s="65">
        <f>B97-C97</f>
        <v>36598656.324000001</v>
      </c>
      <c r="E97" s="135">
        <v>347458569.42699999</v>
      </c>
      <c r="F97" s="135">
        <v>246876996.74399999</v>
      </c>
      <c r="G97" s="80">
        <f>E97-F97</f>
        <v>100581572.683</v>
      </c>
    </row>
    <row r="98" spans="1:7" s="62" customFormat="1" ht="13.5" x14ac:dyDescent="0.2">
      <c r="A98" s="114" t="s">
        <v>88</v>
      </c>
      <c r="B98" s="66">
        <v>118282140.73800001</v>
      </c>
      <c r="C98" s="135">
        <v>90055920.893999994</v>
      </c>
      <c r="D98" s="65">
        <f>B98-C98</f>
        <v>28226219.844000012</v>
      </c>
      <c r="E98" s="135">
        <v>330638280.111</v>
      </c>
      <c r="F98" s="135">
        <v>240592632.10800001</v>
      </c>
      <c r="G98" s="80">
        <f>E98-F98</f>
        <v>90045648.002999991</v>
      </c>
    </row>
    <row r="99" spans="1:7" s="62" customFormat="1" ht="12" x14ac:dyDescent="0.2">
      <c r="A99" s="115" t="s">
        <v>16</v>
      </c>
      <c r="B99" s="65">
        <f>B97-B98</f>
        <v>-3391599.2789999992</v>
      </c>
      <c r="C99" s="65">
        <f>C97-C98</f>
        <v>-11764035.758999988</v>
      </c>
      <c r="D99" s="82"/>
      <c r="E99" s="65">
        <f>E97-E98</f>
        <v>16820289.315999985</v>
      </c>
      <c r="F99" s="82">
        <f>F97-F98</f>
        <v>6284364.6359999776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38451836.142999999</v>
      </c>
      <c r="C102" s="135">
        <v>16298233.696</v>
      </c>
      <c r="D102" s="65">
        <f>B102-C102</f>
        <v>22153602.446999997</v>
      </c>
      <c r="E102" s="135">
        <v>133383608.507</v>
      </c>
      <c r="F102" s="135">
        <v>94299619.451000005</v>
      </c>
      <c r="G102" s="80">
        <f>E102-F102</f>
        <v>39083989.055999994</v>
      </c>
    </row>
    <row r="103" spans="1:7" s="16" customFormat="1" ht="13.5" x14ac:dyDescent="0.2">
      <c r="A103" s="79" t="s">
        <v>88</v>
      </c>
      <c r="B103" s="66">
        <v>39926373.836000003</v>
      </c>
      <c r="C103" s="135">
        <v>22493270.284000002</v>
      </c>
      <c r="D103" s="65">
        <f>B103-C103</f>
        <v>17433103.552000001</v>
      </c>
      <c r="E103" s="135">
        <v>131748310.213</v>
      </c>
      <c r="F103" s="135">
        <v>92421763</v>
      </c>
      <c r="G103" s="80">
        <f>E103-F103</f>
        <v>39326547.213</v>
      </c>
    </row>
    <row r="104" spans="1:7" s="28" customFormat="1" ht="12" x14ac:dyDescent="0.2">
      <c r="A104" s="81" t="s">
        <v>16</v>
      </c>
      <c r="B104" s="65">
        <f>B102-B103</f>
        <v>-1474537.6930000037</v>
      </c>
      <c r="C104" s="65">
        <f>C102-C103</f>
        <v>-6195036.5880000014</v>
      </c>
      <c r="D104" s="82"/>
      <c r="E104" s="65">
        <f>E102-E103</f>
        <v>1635298.2939999998</v>
      </c>
      <c r="F104" s="82">
        <f>F102-F103</f>
        <v>1877856.451000005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884.09199844393504</v>
      </c>
      <c r="C111" s="137">
        <v>827.56632796499002</v>
      </c>
      <c r="D111" s="98">
        <f>IFERROR(((B111/C111)-1)*100,IF(B111+C111&lt;&gt;0,100,0))</f>
        <v>6.8303492504272478</v>
      </c>
      <c r="E111" s="84"/>
      <c r="F111" s="136">
        <v>888.48219724181001</v>
      </c>
      <c r="G111" s="136">
        <v>876.51061917559298</v>
      </c>
    </row>
    <row r="112" spans="1:7" s="16" customFormat="1" ht="12" x14ac:dyDescent="0.2">
      <c r="A112" s="79" t="s">
        <v>50</v>
      </c>
      <c r="B112" s="136">
        <v>871.80179592391096</v>
      </c>
      <c r="C112" s="137">
        <v>816.62832593132396</v>
      </c>
      <c r="D112" s="98">
        <f>IFERROR(((B112/C112)-1)*100,IF(B112+C112&lt;&gt;0,100,0))</f>
        <v>6.7562522925793012</v>
      </c>
      <c r="E112" s="84"/>
      <c r="F112" s="136">
        <v>876.12355076097003</v>
      </c>
      <c r="G112" s="136">
        <v>864.34709436742003</v>
      </c>
    </row>
    <row r="113" spans="1:7" s="16" customFormat="1" ht="12" x14ac:dyDescent="0.2">
      <c r="A113" s="79" t="s">
        <v>51</v>
      </c>
      <c r="B113" s="136">
        <v>943.71234540127398</v>
      </c>
      <c r="C113" s="137">
        <v>877.11395960817902</v>
      </c>
      <c r="D113" s="98">
        <f>IFERROR(((B113/C113)-1)*100,IF(B113+C113&lt;&gt;0,100,0))</f>
        <v>7.5928999947561637</v>
      </c>
      <c r="E113" s="84"/>
      <c r="F113" s="136">
        <v>948.49975646702603</v>
      </c>
      <c r="G113" s="136">
        <v>935.32283597552305</v>
      </c>
    </row>
    <row r="114" spans="1:7" s="28" customFormat="1" ht="12" x14ac:dyDescent="0.2">
      <c r="A114" s="81" t="s">
        <v>52</v>
      </c>
      <c r="B114" s="85"/>
      <c r="C114" s="84"/>
      <c r="D114" s="86"/>
      <c r="E114" s="84"/>
      <c r="F114" s="71"/>
      <c r="G114" s="71"/>
    </row>
    <row r="115" spans="1:7" s="16" customFormat="1" ht="12" x14ac:dyDescent="0.2">
      <c r="A115" s="79" t="s">
        <v>56</v>
      </c>
      <c r="B115" s="136">
        <v>660.97889861607405</v>
      </c>
      <c r="C115" s="137">
        <v>615.12366606771798</v>
      </c>
      <c r="D115" s="98">
        <f>IFERROR(((B115/C115)-1)*100,IF(B115+C115&lt;&gt;0,100,0))</f>
        <v>7.4546363727953091</v>
      </c>
      <c r="E115" s="84"/>
      <c r="F115" s="136">
        <v>661.31597010077201</v>
      </c>
      <c r="G115" s="136">
        <v>658.20687066662504</v>
      </c>
    </row>
    <row r="116" spans="1:7" s="16" customFormat="1" ht="12" x14ac:dyDescent="0.2">
      <c r="A116" s="79" t="s">
        <v>57</v>
      </c>
      <c r="B116" s="136">
        <v>872.33031852750298</v>
      </c>
      <c r="C116" s="137">
        <v>814.23852371159296</v>
      </c>
      <c r="D116" s="98">
        <f>IFERROR(((B116/C116)-1)*100,IF(B116+C116&lt;&gt;0,100,0))</f>
        <v>7.1344935328172321</v>
      </c>
      <c r="E116" s="84"/>
      <c r="F116" s="136">
        <v>873.09628289294699</v>
      </c>
      <c r="G116" s="136">
        <v>867.45459509823002</v>
      </c>
    </row>
    <row r="117" spans="1:7" s="16" customFormat="1" ht="12" x14ac:dyDescent="0.2">
      <c r="A117" s="79" t="s">
        <v>59</v>
      </c>
      <c r="B117" s="136">
        <v>1018.1421438278099</v>
      </c>
      <c r="C117" s="137">
        <v>930.97899644138204</v>
      </c>
      <c r="D117" s="98">
        <f>IFERROR(((B117/C117)-1)*100,IF(B117+C117&lt;&gt;0,100,0))</f>
        <v>9.3625256552085858</v>
      </c>
      <c r="E117" s="84"/>
      <c r="F117" s="136">
        <v>1020.65416480828</v>
      </c>
      <c r="G117" s="136">
        <v>1009.45930664785</v>
      </c>
    </row>
    <row r="118" spans="1:7" s="16" customFormat="1" ht="12" x14ac:dyDescent="0.2">
      <c r="A118" s="79" t="s">
        <v>58</v>
      </c>
      <c r="B118" s="136">
        <v>938.14894092560496</v>
      </c>
      <c r="C118" s="137">
        <v>891.03048525493602</v>
      </c>
      <c r="D118" s="98">
        <f>IFERROR(((B118/C118)-1)*100,IF(B118+C118&lt;&gt;0,100,0))</f>
        <v>5.2880856996927239</v>
      </c>
      <c r="E118" s="84"/>
      <c r="F118" s="136">
        <v>945.70001846714194</v>
      </c>
      <c r="G118" s="136">
        <v>929.06256696756998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366</v>
      </c>
      <c r="C127" s="66">
        <v>835</v>
      </c>
      <c r="D127" s="98">
        <f>IFERROR(((B127/C127)-1)*100,IF(B127+C127&lt;&gt;0,100,0))</f>
        <v>-56.167664670658681</v>
      </c>
      <c r="E127" s="66">
        <v>1846</v>
      </c>
      <c r="F127" s="66">
        <v>1655</v>
      </c>
      <c r="G127" s="98">
        <f>IFERROR(((E127/F127)-1)*100,IF(E127+F127&lt;&gt;0,100,0))</f>
        <v>11.540785498489425</v>
      </c>
    </row>
    <row r="128" spans="1:7" s="16" customFormat="1" ht="12" x14ac:dyDescent="0.2">
      <c r="A128" s="79" t="s">
        <v>74</v>
      </c>
      <c r="B128" s="67">
        <v>13</v>
      </c>
      <c r="C128" s="66">
        <v>47</v>
      </c>
      <c r="D128" s="98">
        <f>IFERROR(((B128/C128)-1)*100,IF(B128+C128&lt;&gt;0,100,0))</f>
        <v>-72.340425531914889</v>
      </c>
      <c r="E128" s="66">
        <v>58</v>
      </c>
      <c r="F128" s="66">
        <v>57</v>
      </c>
      <c r="G128" s="98">
        <f>IFERROR(((E128/F128)-1)*100,IF(E128+F128&lt;&gt;0,100,0))</f>
        <v>1.7543859649122862</v>
      </c>
    </row>
    <row r="129" spans="1:7" s="28" customFormat="1" ht="12" x14ac:dyDescent="0.2">
      <c r="A129" s="81" t="s">
        <v>34</v>
      </c>
      <c r="B129" s="82">
        <f>SUM(B126:B128)</f>
        <v>379</v>
      </c>
      <c r="C129" s="82">
        <f>SUM(C126:C128)</f>
        <v>882</v>
      </c>
      <c r="D129" s="98">
        <f>IFERROR(((B129/C129)-1)*100,IF(B129+C129&lt;&gt;0,100,0))</f>
        <v>-57.029478458049887</v>
      </c>
      <c r="E129" s="82">
        <f>SUM(E126:E128)</f>
        <v>1904</v>
      </c>
      <c r="F129" s="82">
        <f>SUM(F126:F128)</f>
        <v>1712</v>
      </c>
      <c r="G129" s="98">
        <f>IFERROR(((E129/F129)-1)*100,IF(E129+F129&lt;&gt;0,100,0))</f>
        <v>11.214953271028039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30</v>
      </c>
      <c r="C132" s="66">
        <v>15</v>
      </c>
      <c r="D132" s="98">
        <f>IFERROR(((B132/C132)-1)*100,IF(B132+C132&lt;&gt;0,100,0))</f>
        <v>100</v>
      </c>
      <c r="E132" s="66">
        <v>96</v>
      </c>
      <c r="F132" s="66">
        <v>40</v>
      </c>
      <c r="G132" s="98">
        <f>IFERROR(((E132/F132)-1)*100,IF(E132+F132&lt;&gt;0,100,0))</f>
        <v>140</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30</v>
      </c>
      <c r="C134" s="82">
        <f>SUM(C132:C133)</f>
        <v>15</v>
      </c>
      <c r="D134" s="98">
        <f>IFERROR(((B134/C134)-1)*100,IF(B134+C134&lt;&gt;0,100,0))</f>
        <v>100</v>
      </c>
      <c r="E134" s="82">
        <f>SUM(E132:E133)</f>
        <v>96</v>
      </c>
      <c r="F134" s="82">
        <f>SUM(F132:F133)</f>
        <v>40</v>
      </c>
      <c r="G134" s="98">
        <f>IFERROR(((E134/F134)-1)*100,IF(E134+F134&lt;&gt;0,100,0))</f>
        <v>140</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214586</v>
      </c>
      <c r="C138" s="66">
        <v>1241112</v>
      </c>
      <c r="D138" s="98">
        <f>IFERROR(((B138/C138)-1)*100,IF(B138+C138&lt;&gt;0,100,0))</f>
        <v>-82.710182481516583</v>
      </c>
      <c r="E138" s="66">
        <v>2498758</v>
      </c>
      <c r="F138" s="66">
        <v>2135638</v>
      </c>
      <c r="G138" s="98">
        <f>IFERROR(((E138/F138)-1)*100,IF(E138+F138&lt;&gt;0,100,0))</f>
        <v>17.00288157449905</v>
      </c>
    </row>
    <row r="139" spans="1:7" s="16" customFormat="1" ht="12" x14ac:dyDescent="0.2">
      <c r="A139" s="79" t="s">
        <v>74</v>
      </c>
      <c r="B139" s="67">
        <v>123</v>
      </c>
      <c r="C139" s="66">
        <v>2393</v>
      </c>
      <c r="D139" s="98">
        <f>IFERROR(((B139/C139)-1)*100,IF(B139+C139&lt;&gt;0,100,0))</f>
        <v>-94.860008357709987</v>
      </c>
      <c r="E139" s="66">
        <v>3387</v>
      </c>
      <c r="F139" s="66">
        <v>3488</v>
      </c>
      <c r="G139" s="98">
        <f>IFERROR(((E139/F139)-1)*100,IF(E139+F139&lt;&gt;0,100,0))</f>
        <v>-2.8956422018348582</v>
      </c>
    </row>
    <row r="140" spans="1:7" s="16" customFormat="1" ht="12" x14ac:dyDescent="0.2">
      <c r="A140" s="81" t="s">
        <v>34</v>
      </c>
      <c r="B140" s="82">
        <f>SUM(B137:B139)</f>
        <v>214709</v>
      </c>
      <c r="C140" s="82">
        <f>SUM(C137:C139)</f>
        <v>1243505</v>
      </c>
      <c r="D140" s="98">
        <f>IFERROR(((B140/C140)-1)*100,IF(B140+C140&lt;&gt;0,100,0))</f>
        <v>-82.733563596447141</v>
      </c>
      <c r="E140" s="82">
        <f>SUM(E137:E139)</f>
        <v>2502145</v>
      </c>
      <c r="F140" s="82">
        <f>SUM(F137:F139)</f>
        <v>2139126</v>
      </c>
      <c r="G140" s="98">
        <f>IFERROR(((E140/F140)-1)*100,IF(E140+F140&lt;&gt;0,100,0))</f>
        <v>16.970435589114441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32700</v>
      </c>
      <c r="C143" s="66">
        <v>17500</v>
      </c>
      <c r="D143" s="98">
        <f>IFERROR(((B143/C143)-1)*100,)</f>
        <v>86.857142857142861</v>
      </c>
      <c r="E143" s="66">
        <v>52135</v>
      </c>
      <c r="F143" s="66">
        <v>46400</v>
      </c>
      <c r="G143" s="98">
        <f>IFERROR(((E143/F143)-1)*100,)</f>
        <v>12.359913793103438</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32700</v>
      </c>
      <c r="C145" s="82">
        <f>SUM(C143:C144)</f>
        <v>17500</v>
      </c>
      <c r="D145" s="98">
        <f>IFERROR(((B145/C145)-1)*100,)</f>
        <v>86.857142857142861</v>
      </c>
      <c r="E145" s="82">
        <f>SUM(E143:E144)</f>
        <v>52135</v>
      </c>
      <c r="F145" s="82">
        <f>SUM(F143:F144)</f>
        <v>46400</v>
      </c>
      <c r="G145" s="98">
        <f>IFERROR(((E145/F145)-1)*100,)</f>
        <v>12.359913793103438</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20525394.05604</v>
      </c>
      <c r="C149" s="66">
        <v>112572663.01568</v>
      </c>
      <c r="D149" s="98">
        <f>IFERROR(((B149/C149)-1)*100,IF(B149+C149&lt;&gt;0,100,0))</f>
        <v>-81.766981870917405</v>
      </c>
      <c r="E149" s="66">
        <v>220386473.45096001</v>
      </c>
      <c r="F149" s="66">
        <v>198984084.43344</v>
      </c>
      <c r="G149" s="98">
        <f>IFERROR(((E149/F149)-1)*100,IF(E149+F149&lt;&gt;0,100,0))</f>
        <v>10.755829582279519</v>
      </c>
    </row>
    <row r="150" spans="1:7" s="32" customFormat="1" x14ac:dyDescent="0.2">
      <c r="A150" s="79" t="s">
        <v>74</v>
      </c>
      <c r="B150" s="67">
        <v>1098448.33</v>
      </c>
      <c r="C150" s="66">
        <v>15967276.41</v>
      </c>
      <c r="D150" s="98">
        <f>IFERROR(((B150/C150)-1)*100,IF(B150+C150&lt;&gt;0,100,0))</f>
        <v>-93.120628078361165</v>
      </c>
      <c r="E150" s="66">
        <v>22427134.68</v>
      </c>
      <c r="F150" s="66">
        <v>23771269.66</v>
      </c>
      <c r="G150" s="98">
        <f>IFERROR(((E150/F150)-1)*100,IF(E150+F150&lt;&gt;0,100,0))</f>
        <v>-5.6544517782395998</v>
      </c>
    </row>
    <row r="151" spans="1:7" s="16" customFormat="1" ht="12" x14ac:dyDescent="0.2">
      <c r="A151" s="81" t="s">
        <v>34</v>
      </c>
      <c r="B151" s="82">
        <f>SUM(B148:B150)</f>
        <v>21623842.386040002</v>
      </c>
      <c r="C151" s="82">
        <f>SUM(C148:C150)</f>
        <v>128539939.42568</v>
      </c>
      <c r="D151" s="98">
        <f>IFERROR(((B151/C151)-1)*100,IF(B151+C151&lt;&gt;0,100,0))</f>
        <v>-83.17733578943951</v>
      </c>
      <c r="E151" s="82">
        <f>SUM(E148:E150)</f>
        <v>242813608.13096002</v>
      </c>
      <c r="F151" s="82">
        <f>SUM(F148:F150)</f>
        <v>222755354.09344</v>
      </c>
      <c r="G151" s="98">
        <f>IFERROR(((E151/F151)-1)*100,IF(E151+F151&lt;&gt;0,100,0))</f>
        <v>9.0046114128893748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47343.9</v>
      </c>
      <c r="C154" s="66">
        <v>25316.25</v>
      </c>
      <c r="D154" s="98">
        <f>IFERROR(((B154/C154)-1)*100,IF(B154+C154&lt;&gt;0,100,0))</f>
        <v>87.009924455636195</v>
      </c>
      <c r="E154" s="66">
        <v>77190.8125</v>
      </c>
      <c r="F154" s="66">
        <v>101678.85</v>
      </c>
      <c r="G154" s="98">
        <f>IFERROR(((E154/F154)-1)*100,IF(E154+F154&lt;&gt;0,100,0))</f>
        <v>-24.083708165464113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47343.9</v>
      </c>
      <c r="C156" s="82">
        <f>SUM(C154:C155)</f>
        <v>25316.25</v>
      </c>
      <c r="D156" s="98">
        <f>IFERROR(((B156/C156)-1)*100,IF(B156+C156&lt;&gt;0,100,0))</f>
        <v>87.009924455636195</v>
      </c>
      <c r="E156" s="82">
        <f>SUM(E154:E155)</f>
        <v>77190.8125</v>
      </c>
      <c r="F156" s="82">
        <f>SUM(F154:F155)</f>
        <v>101678.85</v>
      </c>
      <c r="G156" s="98">
        <f>IFERROR(((E156/F156)-1)*100,IF(E156+F156&lt;&gt;0,100,0))</f>
        <v>-24.083708165464113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1837670</v>
      </c>
      <c r="C160" s="66">
        <v>1454573</v>
      </c>
      <c r="D160" s="98">
        <f>IFERROR(((B160/C160)-1)*100,IF(B160+C160&lt;&gt;0,100,0))</f>
        <v>26.337419985109033</v>
      </c>
      <c r="E160" s="78"/>
      <c r="F160" s="78"/>
      <c r="G160" s="65"/>
    </row>
    <row r="161" spans="1:7" s="16" customFormat="1" ht="12" x14ac:dyDescent="0.2">
      <c r="A161" s="79" t="s">
        <v>74</v>
      </c>
      <c r="B161" s="67">
        <v>1859</v>
      </c>
      <c r="C161" s="66">
        <v>1828</v>
      </c>
      <c r="D161" s="98">
        <f>IFERROR(((B161/C161)-1)*100,IF(B161+C161&lt;&gt;0,100,0))</f>
        <v>1.6958424507658609</v>
      </c>
      <c r="E161" s="78"/>
      <c r="F161" s="78"/>
      <c r="G161" s="65"/>
    </row>
    <row r="162" spans="1:7" s="28" customFormat="1" ht="12" x14ac:dyDescent="0.2">
      <c r="A162" s="81" t="s">
        <v>34</v>
      </c>
      <c r="B162" s="82">
        <f>SUM(B159:B161)</f>
        <v>1839944</v>
      </c>
      <c r="C162" s="82">
        <f>SUM(C159:C161)</f>
        <v>1456616</v>
      </c>
      <c r="D162" s="98">
        <f>IFERROR(((B162/C162)-1)*100,IF(B162+C162&lt;&gt;0,100,0))</f>
        <v>26.316338691872112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176379</v>
      </c>
      <c r="C165" s="66">
        <v>145224</v>
      </c>
      <c r="D165" s="98">
        <f>IFERROR(((B165/C165)-1)*100,IF(B165+C165&lt;&gt;0,100,0))</f>
        <v>21.453065608990251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176379</v>
      </c>
      <c r="C167" s="82">
        <f>SUM(C165:C166)</f>
        <v>145224</v>
      </c>
      <c r="D167" s="98">
        <f>IFERROR(((B167/C167)-1)*100,IF(B167+C167&lt;&gt;0,100,0))</f>
        <v>21.453065608990251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12811</v>
      </c>
      <c r="C175" s="113">
        <v>7272</v>
      </c>
      <c r="D175" s="111">
        <f>IFERROR(((B175/C175)-1)*100,IF(B175+C175&lt;&gt;0,100,0))</f>
        <v>76.168866886688676</v>
      </c>
      <c r="E175" s="113">
        <v>41233</v>
      </c>
      <c r="F175" s="113">
        <v>30439</v>
      </c>
      <c r="G175" s="111">
        <f>IFERROR(((E175/F175)-1)*100,IF(E175+F175&lt;&gt;0,100,0))</f>
        <v>35.461086106639513</v>
      </c>
    </row>
    <row r="176" spans="1:7" x14ac:dyDescent="0.2">
      <c r="A176" s="101" t="s">
        <v>32</v>
      </c>
      <c r="B176" s="112">
        <v>61340</v>
      </c>
      <c r="C176" s="113">
        <v>45057</v>
      </c>
      <c r="D176" s="111">
        <f t="shared" ref="D176:D178" si="5">IFERROR(((B176/C176)-1)*100,IF(B176+C176&lt;&gt;0,100,0))</f>
        <v>36.138668797301186</v>
      </c>
      <c r="E176" s="113">
        <v>189524</v>
      </c>
      <c r="F176" s="113">
        <v>190387</v>
      </c>
      <c r="G176" s="111">
        <f>IFERROR(((E176/F176)-1)*100,IF(E176+F176&lt;&gt;0,100,0))</f>
        <v>-0.45328725175562967</v>
      </c>
    </row>
    <row r="177" spans="1:7" x14ac:dyDescent="0.2">
      <c r="A177" s="101" t="s">
        <v>92</v>
      </c>
      <c r="B177" s="112">
        <v>27754951</v>
      </c>
      <c r="C177" s="113">
        <v>16206152</v>
      </c>
      <c r="D177" s="111">
        <f t="shared" si="5"/>
        <v>71.26182081964923</v>
      </c>
      <c r="E177" s="113">
        <v>84718979</v>
      </c>
      <c r="F177" s="113">
        <v>66721376</v>
      </c>
      <c r="G177" s="111">
        <f>IFERROR(((E177/F177)-1)*100,IF(E177+F177&lt;&gt;0,100,0))</f>
        <v>26.974268336432395</v>
      </c>
    </row>
    <row r="178" spans="1:7" x14ac:dyDescent="0.2">
      <c r="A178" s="101" t="s">
        <v>93</v>
      </c>
      <c r="B178" s="112">
        <v>97576</v>
      </c>
      <c r="C178" s="113">
        <v>109283</v>
      </c>
      <c r="D178" s="111">
        <f t="shared" si="5"/>
        <v>-10.712553645123213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692</v>
      </c>
      <c r="C181" s="113">
        <v>250</v>
      </c>
      <c r="D181" s="111">
        <f t="shared" ref="D181:D184" si="6">IFERROR(((B181/C181)-1)*100,IF(B181+C181&lt;&gt;0,100,0))</f>
        <v>176.79999999999998</v>
      </c>
      <c r="E181" s="113">
        <v>1708</v>
      </c>
      <c r="F181" s="113">
        <v>1450</v>
      </c>
      <c r="G181" s="111">
        <f t="shared" ref="G181" si="7">IFERROR(((E181/F181)-1)*100,IF(E181+F181&lt;&gt;0,100,0))</f>
        <v>17.793103448275872</v>
      </c>
    </row>
    <row r="182" spans="1:7" x14ac:dyDescent="0.2">
      <c r="A182" s="101" t="s">
        <v>32</v>
      </c>
      <c r="B182" s="112">
        <v>8702</v>
      </c>
      <c r="C182" s="113">
        <v>3173</v>
      </c>
      <c r="D182" s="111">
        <f t="shared" si="6"/>
        <v>174.25149700598803</v>
      </c>
      <c r="E182" s="113">
        <v>17539</v>
      </c>
      <c r="F182" s="113">
        <v>18094</v>
      </c>
      <c r="G182" s="111">
        <f t="shared" ref="G182" si="8">IFERROR(((E182/F182)-1)*100,IF(E182+F182&lt;&gt;0,100,0))</f>
        <v>-3.0673151320879888</v>
      </c>
    </row>
    <row r="183" spans="1:7" x14ac:dyDescent="0.2">
      <c r="A183" s="101" t="s">
        <v>92</v>
      </c>
      <c r="B183" s="112">
        <v>83774</v>
      </c>
      <c r="C183" s="113">
        <v>38283</v>
      </c>
      <c r="D183" s="111">
        <f t="shared" si="6"/>
        <v>118.82820050675234</v>
      </c>
      <c r="E183" s="113">
        <v>181380</v>
      </c>
      <c r="F183" s="113">
        <v>229941</v>
      </c>
      <c r="G183" s="111">
        <f t="shared" ref="G183" si="9">IFERROR(((E183/F183)-1)*100,IF(E183+F183&lt;&gt;0,100,0))</f>
        <v>-21.118895716727337</v>
      </c>
    </row>
    <row r="184" spans="1:7" x14ac:dyDescent="0.2">
      <c r="A184" s="101" t="s">
        <v>93</v>
      </c>
      <c r="B184" s="112">
        <v>53825</v>
      </c>
      <c r="C184" s="113">
        <v>33392</v>
      </c>
      <c r="D184" s="111">
        <f t="shared" si="6"/>
        <v>61.191303306181119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2023-01-30T06:53:47Z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