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6E2D6752-3B57-473E-AB23-9B8BC7D33F91}" xr6:coauthVersionLast="47" xr6:coauthVersionMax="47" xr10:uidLastSave="{00000000-0000-0000-0000-000000000000}"/>
  <bookViews>
    <workbookView xWindow="2730" yWindow="273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<sst xmlns="http://schemas.openxmlformats.org/spreadsheetml/2006/main" count="270" uniqueCount="102">
  <si>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</si>
  <si>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</si>
  <si>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</si>
  <si>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</si>
  <si>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</si>
  <si>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</si>
  <si>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</si>
  <si>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</si>
  <si>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</si>
  <si>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</si>
  <si>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</si>
  <si>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</si>
  <si>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</si>
  <si>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</si>
  <si>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</si>
  <si>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</si>
  <si>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</si>
  <si>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</si>
  <si>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</si>
  <si>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</si>
  <si>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</si>
  <si>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</si>
  <si>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</si>
  <si>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</si>
  <si>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</si>
  <si>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</si>
  <si>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</si>
  <si>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</si>
  <si>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</si>
  <si>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</si>
  <si>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</si>
  <si>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</si>
  <si>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</si>
  <si>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</si>
  <si>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</si>
  <si>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</si>
  <si>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</si>
  <si>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</si>
  <si>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</si>
  <si>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</si>
  <si>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</si>
  <si>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</si>
  <si>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</si>
  <si>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</si>
  <si>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</si>
  <si>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</si>
  <si>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</si>
  <si>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</si>
  <si>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</si>
  <si>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</si>
  <si>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</si>
  <si>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</si>
  <si>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</si>
  <si>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</si>
  <si>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</si>
  <si>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</si>
  <si>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</si>
  <si>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</si>
  <si>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</si>
  <si>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</si>
  <si>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</si>
  <si>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</si>
  <si>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</si>
  <si>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</si>
  <si>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</si>
  <si>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</si>
  <si>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</si>
  <si>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</si>
  <si>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</si>
  <si>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</si>
  <si>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</si>
  <si>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</si>
  <si>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</si>
  <si>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</si>
  <si>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</si>
  <si>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</si>
  <si>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</si>
  <si>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</si>
  <si>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</si>
  <si>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</si>
  <si>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</si>
  <si>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</si>
  <si>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</si>
  <si>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</si>
  <si>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</si>
  <si>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</si>
  <si>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</si>
  <si>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</si>
  <si>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</si>
  <si>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</si>
  <si>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</si>
  <si>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</si>
  <si>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</si>
  <si>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</si>
  <si>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</si>
  <si>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</si>
  <si>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</si>
  <si>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</si>
  <si>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</si>
  <si>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24 February 2023</t>
  </si>
  <si>
    <t>24.02.2023</t>
  </si>
  <si>
    <t>25.02.2022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</si>
</sst>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1479723</v>
      </c>
      <c r="C11" s="67">
        <v>1801298</v>
      </c>
      <c r="D11" s="98">
        <f>IFERROR(((B11/C11)-1)*100,IF(B11+C11&lt;&gt;0,100,0))</f>
        <v>-17.852404210741369</v>
      </c>
      <c r="E11" s="67">
        <v>10911733</v>
      </c>
      <c r="F11" s="67">
        <v>11221247</v>
      </c>
      <c r="G11" s="98">
        <f>IFERROR(((E11/F11)-1)*100,IF(E11+F11&lt;&gt;0,100,0))</f>
        <v>-2.7582852422729842</v>
      </c>
    </row>
    <row r="12" spans="1:7" s="16" customFormat="1" ht="12" x14ac:dyDescent="0.2">
      <c r="A12" s="64" t="s">
        <v>9</v>
      </c>
      <c r="B12" s="67">
        <v>1535159.0249999999</v>
      </c>
      <c r="C12" s="67">
        <v>1745958.165</v>
      </c>
      <c r="D12" s="98">
        <f>IFERROR(((B12/C12)-1)*100,IF(B12+C12&lt;&gt;0,100,0))</f>
        <v>-12.073550456462401</v>
      </c>
      <c r="E12" s="67">
        <v>11351757.658</v>
      </c>
      <c r="F12" s="67">
        <v>12025645.596000001</v>
      </c>
      <c r="G12" s="98">
        <f>IFERROR(((E12/F12)-1)*100,IF(E12+F12&lt;&gt;0,100,0))</f>
        <v>-5.6037568429935352</v>
      </c>
    </row>
    <row r="13" spans="1:7" s="16" customFormat="1" ht="12" x14ac:dyDescent="0.2">
      <c r="A13" s="64" t="s">
        <v>10</v>
      </c>
      <c r="B13" s="67">
        <v>107420444.10032301</v>
      </c>
      <c r="C13" s="67">
        <v>128753930.716336</v>
      </c>
      <c r="D13" s="98">
        <f>IFERROR(((B13/C13)-1)*100,IF(B13+C13&lt;&gt;0,100,0))</f>
        <v>-16.569192487811357</v>
      </c>
      <c r="E13" s="67">
        <v>814408961.00608599</v>
      </c>
      <c r="F13" s="67">
        <v>798393241.86898899</v>
      </c>
      <c r="G13" s="98">
        <f>IFERROR(((E13/F13)-1)*100,IF(E13+F13&lt;&gt;0,100,0))</f>
        <v>2.0059938257499743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375</v>
      </c>
      <c r="C16" s="67">
        <v>410</v>
      </c>
      <c r="D16" s="98">
        <f>IFERROR(((B16/C16)-1)*100,IF(B16+C16&lt;&gt;0,100,0))</f>
        <v>-8.5365853658536555</v>
      </c>
      <c r="E16" s="67">
        <v>2824</v>
      </c>
      <c r="F16" s="67">
        <v>2908</v>
      </c>
      <c r="G16" s="98">
        <f>IFERROR(((E16/F16)-1)*100,IF(E16+F16&lt;&gt;0,100,0))</f>
        <v>-2.8885832187070193</v>
      </c>
    </row>
    <row r="17" spans="1:7" s="16" customFormat="1" ht="12" x14ac:dyDescent="0.2">
      <c r="A17" s="64" t="s">
        <v>9</v>
      </c>
      <c r="B17" s="67">
        <v>180518.27600000001</v>
      </c>
      <c r="C17" s="67">
        <v>109867.29300000001</v>
      </c>
      <c r="D17" s="98">
        <f>IFERROR(((B17/C17)-1)*100,IF(B17+C17&lt;&gt;0,100,0))</f>
        <v>64.3057465700916</v>
      </c>
      <c r="E17" s="67">
        <v>1403444.2819999999</v>
      </c>
      <c r="F17" s="67">
        <v>1361528.2620000001</v>
      </c>
      <c r="G17" s="98">
        <f>IFERROR(((E17/F17)-1)*100,IF(E17+F17&lt;&gt;0,100,0))</f>
        <v>3.0786008024855649</v>
      </c>
    </row>
    <row r="18" spans="1:7" s="16" customFormat="1" ht="12" x14ac:dyDescent="0.2">
      <c r="A18" s="64" t="s">
        <v>10</v>
      </c>
      <c r="B18" s="67">
        <v>10059352.5151936</v>
      </c>
      <c r="C18" s="67">
        <v>9657005.8705863599</v>
      </c>
      <c r="D18" s="98">
        <f>IFERROR(((B18/C18)-1)*100,IF(B18+C18&lt;&gt;0,100,0))</f>
        <v>4.1663705086140812</v>
      </c>
      <c r="E18" s="67">
        <v>82029211.423476607</v>
      </c>
      <c r="F18" s="67">
        <v>69848137.240503997</v>
      </c>
      <c r="G18" s="98">
        <f>IFERROR(((E18/F18)-1)*100,IF(E18+F18&lt;&gt;0,100,0))</f>
        <v>17.43936869931153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11337963.704569999</v>
      </c>
      <c r="C24" s="66">
        <v>21912070.111170001</v>
      </c>
      <c r="D24" s="65">
        <f>B24-C24</f>
        <v>-10574106.406600002</v>
      </c>
      <c r="E24" s="67">
        <v>113550853.40259001</v>
      </c>
      <c r="F24" s="67">
        <v>127501687.55678</v>
      </c>
      <c r="G24" s="65">
        <f>E24-F24</f>
        <v>-13950834.154189989</v>
      </c>
    </row>
    <row r="25" spans="1:7" s="16" customFormat="1" ht="12" x14ac:dyDescent="0.2">
      <c r="A25" s="68" t="s">
        <v>15</v>
      </c>
      <c r="B25" s="66">
        <v>14465125.43017</v>
      </c>
      <c r="C25" s="66">
        <v>18660853.438280001</v>
      </c>
      <c r="D25" s="65">
        <f>B25-C25</f>
        <v>-4195728.0081100017</v>
      </c>
      <c r="E25" s="67">
        <v>131169810.19694</v>
      </c>
      <c r="F25" s="67">
        <v>119834691.62634</v>
      </c>
      <c r="G25" s="65">
        <f>E25-F25</f>
        <v>11335118.570600003</v>
      </c>
    </row>
    <row r="26" spans="1:7" s="28" customFormat="1" ht="12" x14ac:dyDescent="0.2">
      <c r="A26" s="69" t="s">
        <v>16</v>
      </c>
      <c r="B26" s="70">
        <f>B24-B25</f>
        <v>-3127161.7256000005</v>
      </c>
      <c r="C26" s="70">
        <f>C24-C25</f>
        <v>3251216.67289</v>
      </c>
      <c r="D26" s="70"/>
      <c r="E26" s="70">
        <f>E24-E25</f>
        <v>-17618956.794349998</v>
      </c>
      <c r="F26" s="70">
        <f>F24-F25</f>
        <v>7666995.9304399937</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76937.771988919994</v>
      </c>
      <c r="C33" s="132">
        <v>74205.693074139999</v>
      </c>
      <c r="D33" s="98">
        <f t="shared" ref="D33:D42" si="0">IFERROR(((B33/C33)-1)*100,IF(B33+C33&lt;&gt;0,100,0))</f>
        <v>3.6817645676462174</v>
      </c>
      <c r="E33" s="64"/>
      <c r="F33" s="132">
        <v>79938.42</v>
      </c>
      <c r="G33" s="132">
        <v>76831.41</v>
      </c>
    </row>
    <row r="34" spans="1:7" s="16" customFormat="1" ht="12" x14ac:dyDescent="0.2">
      <c r="A34" s="64" t="s">
        <v>23</v>
      </c>
      <c r="B34" s="132">
        <v>79478.662348350001</v>
      </c>
      <c r="C34" s="132">
        <v>79365.664123769995</v>
      </c>
      <c r="D34" s="98">
        <f t="shared" si="0"/>
        <v>0.14237671394494722</v>
      </c>
      <c r="E34" s="64"/>
      <c r="F34" s="132">
        <v>80676.600000000006</v>
      </c>
      <c r="G34" s="132">
        <v>78806.16</v>
      </c>
    </row>
    <row r="35" spans="1:7" s="16" customFormat="1" ht="12" x14ac:dyDescent="0.2">
      <c r="A35" s="64" t="s">
        <v>24</v>
      </c>
      <c r="B35" s="132">
        <v>69937.104416600007</v>
      </c>
      <c r="C35" s="132">
        <v>66722.649391979998</v>
      </c>
      <c r="D35" s="98">
        <f t="shared" si="0"/>
        <v>4.8176369702225719</v>
      </c>
      <c r="E35" s="64"/>
      <c r="F35" s="132">
        <v>71580.44</v>
      </c>
      <c r="G35" s="132">
        <v>69797.89</v>
      </c>
    </row>
    <row r="36" spans="1:7" s="16" customFormat="1" ht="12" x14ac:dyDescent="0.2">
      <c r="A36" s="64" t="s">
        <v>25</v>
      </c>
      <c r="B36" s="132">
        <v>70884.683197499995</v>
      </c>
      <c r="C36" s="132">
        <v>67719.422468139994</v>
      </c>
      <c r="D36" s="98">
        <f t="shared" si="0"/>
        <v>4.6740811040572039</v>
      </c>
      <c r="E36" s="64"/>
      <c r="F36" s="132">
        <v>73897.75</v>
      </c>
      <c r="G36" s="132">
        <v>70743.649999999994</v>
      </c>
    </row>
    <row r="37" spans="1:7" s="16" customFormat="1" ht="12" x14ac:dyDescent="0.2">
      <c r="A37" s="64" t="s">
        <v>79</v>
      </c>
      <c r="B37" s="132">
        <v>65294.668317340002</v>
      </c>
      <c r="C37" s="132">
        <v>79347.720218479997</v>
      </c>
      <c r="D37" s="98">
        <f t="shared" si="0"/>
        <v>-17.710719176865595</v>
      </c>
      <c r="E37" s="64"/>
      <c r="F37" s="132">
        <v>72804.899999999994</v>
      </c>
      <c r="G37" s="132">
        <v>65158.080000000002</v>
      </c>
    </row>
    <row r="38" spans="1:7" s="16" customFormat="1" ht="12" x14ac:dyDescent="0.2">
      <c r="A38" s="64" t="s">
        <v>26</v>
      </c>
      <c r="B38" s="132">
        <v>102807.51081238</v>
      </c>
      <c r="C38" s="132">
        <v>85987.544629240001</v>
      </c>
      <c r="D38" s="98">
        <f t="shared" si="0"/>
        <v>19.560933220810206</v>
      </c>
      <c r="E38" s="64"/>
      <c r="F38" s="132">
        <v>105868.91</v>
      </c>
      <c r="G38" s="132">
        <v>102672.96000000001</v>
      </c>
    </row>
    <row r="39" spans="1:7" s="16" customFormat="1" ht="12" x14ac:dyDescent="0.2">
      <c r="A39" s="64" t="s">
        <v>27</v>
      </c>
      <c r="B39" s="132">
        <v>16347.89452505</v>
      </c>
      <c r="C39" s="132">
        <v>15850.77333383</v>
      </c>
      <c r="D39" s="98">
        <f t="shared" si="0"/>
        <v>3.1362582805912975</v>
      </c>
      <c r="E39" s="64"/>
      <c r="F39" s="132">
        <v>16790.66</v>
      </c>
      <c r="G39" s="132">
        <v>16170.93</v>
      </c>
    </row>
    <row r="40" spans="1:7" s="16" customFormat="1" ht="12" x14ac:dyDescent="0.2">
      <c r="A40" s="64" t="s">
        <v>28</v>
      </c>
      <c r="B40" s="132">
        <v>100715.85205412</v>
      </c>
      <c r="C40" s="132">
        <v>87658.309346159993</v>
      </c>
      <c r="D40" s="98">
        <f t="shared" si="0"/>
        <v>14.895955449467046</v>
      </c>
      <c r="E40" s="64"/>
      <c r="F40" s="132">
        <v>103371.94</v>
      </c>
      <c r="G40" s="132">
        <v>100528.87</v>
      </c>
    </row>
    <row r="41" spans="1:7" s="16" customFormat="1" ht="12" x14ac:dyDescent="0.2">
      <c r="A41" s="64" t="s">
        <v>29</v>
      </c>
      <c r="B41" s="72"/>
      <c r="C41" s="72"/>
      <c r="D41" s="98">
        <f t="shared" si="0"/>
        <v>0</v>
      </c>
      <c r="E41" s="64"/>
      <c r="F41" s="72"/>
      <c r="G41" s="72"/>
    </row>
    <row r="42" spans="1:7" s="16" customFormat="1" ht="12" x14ac:dyDescent="0.2">
      <c r="A42" s="64" t="s">
        <v>78</v>
      </c>
      <c r="B42" s="132">
        <v>1009.9434407700001</v>
      </c>
      <c r="C42" s="132">
        <v>1403.7203284</v>
      </c>
      <c r="D42" s="98">
        <f t="shared" si="0"/>
        <v>-28.052374797395572</v>
      </c>
      <c r="E42" s="64"/>
      <c r="F42" s="132">
        <v>1042.23</v>
      </c>
      <c r="G42" s="132">
        <v>1000.64</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22228.997259704</v>
      </c>
      <c r="D48" s="72"/>
      <c r="E48" s="133">
        <v>21613.476808603002</v>
      </c>
      <c r="F48" s="72"/>
      <c r="G48" s="98">
        <f>IFERROR(((C48/E48)-1)*100,IF(C48+E48&lt;&gt;0,100,0))</f>
        <v>2.8478548664414571</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2863</v>
      </c>
      <c r="D54" s="75"/>
      <c r="E54" s="134">
        <v>902558</v>
      </c>
      <c r="F54" s="134">
        <v>103822824.63500001</v>
      </c>
      <c r="G54" s="134">
        <v>9968335.8239999991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7542</v>
      </c>
      <c r="C68" s="66">
        <v>6337</v>
      </c>
      <c r="D68" s="98">
        <f>IFERROR(((B68/C68)-1)*100,IF(B68+C68&lt;&gt;0,100,0))</f>
        <v>19.015306927568254</v>
      </c>
      <c r="E68" s="66">
        <v>49643</v>
      </c>
      <c r="F68" s="66">
        <v>46361</v>
      </c>
      <c r="G68" s="98">
        <f>IFERROR(((E68/F68)-1)*100,IF(E68+F68&lt;&gt;0,100,0))</f>
        <v>7.0792260736394885</v>
      </c>
    </row>
    <row r="69" spans="1:7" s="16" customFormat="1" ht="12" x14ac:dyDescent="0.2">
      <c r="A69" s="79" t="s">
        <v>54</v>
      </c>
      <c r="B69" s="67">
        <v>271433966.82200003</v>
      </c>
      <c r="C69" s="66">
        <v>198541830.94499999</v>
      </c>
      <c r="D69" s="98">
        <f>IFERROR(((B69/C69)-1)*100,IF(B69+C69&lt;&gt;0,100,0))</f>
        <v>36.713742151996478</v>
      </c>
      <c r="E69" s="66">
        <v>1860680696.885</v>
      </c>
      <c r="F69" s="66">
        <v>1448713777.74</v>
      </c>
      <c r="G69" s="98">
        <f>IFERROR(((E69/F69)-1)*100,IF(E69+F69&lt;&gt;0,100,0))</f>
        <v>28.436736467549185</v>
      </c>
    </row>
    <row r="70" spans="1:7" s="62" customFormat="1" ht="12" x14ac:dyDescent="0.2">
      <c r="A70" s="79" t="s">
        <v>55</v>
      </c>
      <c r="B70" s="67">
        <v>246844627.89258</v>
      </c>
      <c r="C70" s="66">
        <v>189025810.97503</v>
      </c>
      <c r="D70" s="98">
        <f>IFERROR(((B70/C70)-1)*100,IF(B70+C70&lt;&gt;0,100,0))</f>
        <v>30.587789370832418</v>
      </c>
      <c r="E70" s="66">
        <v>1743125741.16818</v>
      </c>
      <c r="F70" s="66">
        <v>1430441866.7848301</v>
      </c>
      <c r="G70" s="98">
        <f>IFERROR(((E70/F70)-1)*100,IF(E70+F70&lt;&gt;0,100,0))</f>
        <v>21.859250742301196</v>
      </c>
    </row>
    <row r="71" spans="1:7" s="16" customFormat="1" ht="12" x14ac:dyDescent="0.2">
      <c r="A71" s="79" t="s">
        <v>94</v>
      </c>
      <c r="B71" s="98">
        <f>IFERROR(B69/B68/1000,)</f>
        <v>35.989653516573853</v>
      </c>
      <c r="C71" s="98">
        <f>IFERROR(C69/C68/1000,)</f>
        <v>31.330571397348905</v>
      </c>
      <c r="D71" s="98">
        <f>IFERROR(((B71/C71)-1)*100,IF(B71+C71&lt;&gt;0,100,0))</f>
        <v>14.870721826730504</v>
      </c>
      <c r="E71" s="98">
        <f>IFERROR(E69/E68/1000,)</f>
        <v>37.481229919323972</v>
      </c>
      <c r="F71" s="98">
        <f>IFERROR(F69/F68/1000,)</f>
        <v>31.248544633204634</v>
      </c>
      <c r="G71" s="98">
        <f>IFERROR(((E71/F71)-1)*100,IF(E71+F71&lt;&gt;0,100,0))</f>
        <v>19.945521813187096</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2922</v>
      </c>
      <c r="C74" s="66">
        <v>2773</v>
      </c>
      <c r="D74" s="98">
        <f>IFERROR(((B74/C74)-1)*100,IF(B74+C74&lt;&gt;0,100,0))</f>
        <v>5.3732419761990613</v>
      </c>
      <c r="E74" s="66">
        <v>20861</v>
      </c>
      <c r="F74" s="66">
        <v>21282</v>
      </c>
      <c r="G74" s="98">
        <f>IFERROR(((E74/F74)-1)*100,IF(E74+F74&lt;&gt;0,100,0))</f>
        <v>-1.978197537825388</v>
      </c>
    </row>
    <row r="75" spans="1:7" s="16" customFormat="1" ht="12" x14ac:dyDescent="0.2">
      <c r="A75" s="79" t="s">
        <v>54</v>
      </c>
      <c r="B75" s="67">
        <v>586122338.96599996</v>
      </c>
      <c r="C75" s="66">
        <v>574995274.75999999</v>
      </c>
      <c r="D75" s="98">
        <f>IFERROR(((B75/C75)-1)*100,IF(B75+C75&lt;&gt;0,100,0))</f>
        <v>1.9351575037976243</v>
      </c>
      <c r="E75" s="66">
        <v>4583936203.7259998</v>
      </c>
      <c r="F75" s="66">
        <v>4284229319.1859999</v>
      </c>
      <c r="G75" s="98">
        <f>IFERROR(((E75/F75)-1)*100,IF(E75+F75&lt;&gt;0,100,0))</f>
        <v>6.9955845546788797</v>
      </c>
    </row>
    <row r="76" spans="1:7" s="16" customFormat="1" ht="12" x14ac:dyDescent="0.2">
      <c r="A76" s="79" t="s">
        <v>55</v>
      </c>
      <c r="B76" s="67">
        <v>525662324.39213997</v>
      </c>
      <c r="C76" s="66">
        <v>542192777.56733</v>
      </c>
      <c r="D76" s="98">
        <f>IFERROR(((B76/C76)-1)*100,IF(B76+C76&lt;&gt;0,100,0))</f>
        <v>-3.0488147129804299</v>
      </c>
      <c r="E76" s="66">
        <v>4313827753.2973204</v>
      </c>
      <c r="F76" s="66">
        <v>4166646495.87679</v>
      </c>
      <c r="G76" s="98">
        <f>IFERROR(((E76/F76)-1)*100,IF(E76+F76&lt;&gt;0,100,0))</f>
        <v>3.5323672782458848</v>
      </c>
    </row>
    <row r="77" spans="1:7" s="16" customFormat="1" ht="12" x14ac:dyDescent="0.2">
      <c r="A77" s="79" t="s">
        <v>94</v>
      </c>
      <c r="B77" s="98">
        <f>IFERROR(B75/B74/1000,)</f>
        <v>200.58943838672141</v>
      </c>
      <c r="C77" s="98">
        <f>IFERROR(C75/C74/1000,)</f>
        <v>207.35494942661379</v>
      </c>
      <c r="D77" s="98">
        <f>IFERROR(((B77/C77)-1)*100,IF(B77+C77&lt;&gt;0,100,0))</f>
        <v>-3.2627680499552225</v>
      </c>
      <c r="E77" s="98">
        <f>IFERROR(E75/E74/1000,)</f>
        <v>219.73712687435884</v>
      </c>
      <c r="F77" s="98">
        <f>IFERROR(F75/F74/1000,)</f>
        <v>201.30764585969365</v>
      </c>
      <c r="G77" s="98">
        <f>IFERROR(((E77/F77)-1)*100,IF(E77+F77&lt;&gt;0,100,0))</f>
        <v>9.1548837779912517</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200</v>
      </c>
      <c r="C80" s="66">
        <v>197</v>
      </c>
      <c r="D80" s="98">
        <f>IFERROR(((B80/C80)-1)*100,IF(B80+C80&lt;&gt;0,100,0))</f>
        <v>1.5228426395939021</v>
      </c>
      <c r="E80" s="66">
        <v>1566</v>
      </c>
      <c r="F80" s="66">
        <v>1432</v>
      </c>
      <c r="G80" s="98">
        <f>IFERROR(((E80/F80)-1)*100,IF(E80+F80&lt;&gt;0,100,0))</f>
        <v>9.3575418994413351</v>
      </c>
    </row>
    <row r="81" spans="1:7" s="16" customFormat="1" ht="12" x14ac:dyDescent="0.2">
      <c r="A81" s="79" t="s">
        <v>54</v>
      </c>
      <c r="B81" s="67">
        <v>22467445.763</v>
      </c>
      <c r="C81" s="66">
        <v>22017871.383000001</v>
      </c>
      <c r="D81" s="98">
        <f>IFERROR(((B81/C81)-1)*100,IF(B81+C81&lt;&gt;0,100,0))</f>
        <v>2.0418612325400209</v>
      </c>
      <c r="E81" s="66">
        <v>191992456.73500001</v>
      </c>
      <c r="F81" s="66">
        <v>155983640.26899999</v>
      </c>
      <c r="G81" s="98">
        <f>IFERROR(((E81/F81)-1)*100,IF(E81+F81&lt;&gt;0,100,0))</f>
        <v>23.084995582806876</v>
      </c>
    </row>
    <row r="82" spans="1:7" s="16" customFormat="1" ht="12" x14ac:dyDescent="0.2">
      <c r="A82" s="79" t="s">
        <v>55</v>
      </c>
      <c r="B82" s="67">
        <v>6049324.2412901605</v>
      </c>
      <c r="C82" s="66">
        <v>8998130.5284998808</v>
      </c>
      <c r="D82" s="98">
        <f>IFERROR(((B82/C82)-1)*100,IF(B82+C82&lt;&gt;0,100,0))</f>
        <v>-32.771321530288247</v>
      </c>
      <c r="E82" s="66">
        <v>66448281.767914101</v>
      </c>
      <c r="F82" s="66">
        <v>106803476.017162</v>
      </c>
      <c r="G82" s="98">
        <f>IFERROR(((E82/F82)-1)*100,IF(E82+F82&lt;&gt;0,100,0))</f>
        <v>-37.78453263334174</v>
      </c>
    </row>
    <row r="83" spans="1:7" s="32" customFormat="1" x14ac:dyDescent="0.2">
      <c r="A83" s="79" t="s">
        <v>94</v>
      </c>
      <c r="B83" s="98">
        <f>IFERROR(B81/B80/1000,)</f>
        <v>112.33722881499999</v>
      </c>
      <c r="C83" s="98">
        <f>IFERROR(C81/C80/1000,)</f>
        <v>111.76584458375635</v>
      </c>
      <c r="D83" s="98">
        <f>IFERROR(((B83/C83)-1)*100,IF(B83+C83&lt;&gt;0,100,0))</f>
        <v>0.51123331405191763</v>
      </c>
      <c r="E83" s="98">
        <f>IFERROR(E81/E80/1000,)</f>
        <v>122.60054708492977</v>
      </c>
      <c r="F83" s="98">
        <f>IFERROR(F81/F80/1000,)</f>
        <v>108.9271230928771</v>
      </c>
      <c r="G83" s="98">
        <f>IFERROR(((E83/F83)-1)*100,IF(E83+F83&lt;&gt;0,100,0))</f>
        <v>12.552818438428769</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10664</v>
      </c>
      <c r="C86" s="64">
        <f>C68+C74+C80</f>
        <v>9307</v>
      </c>
      <c r="D86" s="98">
        <f>IFERROR(((B86/C86)-1)*100,IF(B86+C86&lt;&gt;0,100,0))</f>
        <v>14.580423337273029</v>
      </c>
      <c r="E86" s="64">
        <f>E68+E74+E80</f>
        <v>72070</v>
      </c>
      <c r="F86" s="64">
        <f>F68+F74+F80</f>
        <v>69075</v>
      </c>
      <c r="G86" s="98">
        <f>IFERROR(((E86/F86)-1)*100,IF(E86+F86&lt;&gt;0,100,0))</f>
        <v>4.3358668114368504</v>
      </c>
    </row>
    <row r="87" spans="1:7" s="62" customFormat="1" ht="12" x14ac:dyDescent="0.2">
      <c r="A87" s="79" t="s">
        <v>54</v>
      </c>
      <c r="B87" s="64">
        <f t="shared" ref="B87:C87" si="1">B69+B75+B81</f>
        <v>880023751.551</v>
      </c>
      <c r="C87" s="64">
        <f t="shared" si="1"/>
        <v>795554977.08799994</v>
      </c>
      <c r="D87" s="98">
        <f>IFERROR(((B87/C87)-1)*100,IF(B87+C87&lt;&gt;0,100,0))</f>
        <v>10.617591102526225</v>
      </c>
      <c r="E87" s="64">
        <f t="shared" ref="E87:F87" si="2">E69+E75+E81</f>
        <v>6636609357.3459997</v>
      </c>
      <c r="F87" s="64">
        <f t="shared" si="2"/>
        <v>5888926737.1949997</v>
      </c>
      <c r="G87" s="98">
        <f>IFERROR(((E87/F87)-1)*100,IF(E87+F87&lt;&gt;0,100,0))</f>
        <v>12.696415722555487</v>
      </c>
    </row>
    <row r="88" spans="1:7" s="62" customFormat="1" ht="12" x14ac:dyDescent="0.2">
      <c r="A88" s="79" t="s">
        <v>55</v>
      </c>
      <c r="B88" s="64">
        <f t="shared" ref="B88:C88" si="3">B70+B76+B82</f>
        <v>778556276.52601016</v>
      </c>
      <c r="C88" s="64">
        <f t="shared" si="3"/>
        <v>740216719.07085991</v>
      </c>
      <c r="D88" s="98">
        <f>IFERROR(((B88/C88)-1)*100,IF(B88+C88&lt;&gt;0,100,0))</f>
        <v>5.1795043893733128</v>
      </c>
      <c r="E88" s="64">
        <f t="shared" ref="E88:F88" si="4">E70+E76+E82</f>
        <v>6123401776.2334137</v>
      </c>
      <c r="F88" s="64">
        <f t="shared" si="4"/>
        <v>5703891838.6787825</v>
      </c>
      <c r="G88" s="98">
        <f>IFERROR(((E88/F88)-1)*100,IF(E88+F88&lt;&gt;0,100,0))</f>
        <v>7.3548017637691476</v>
      </c>
    </row>
    <row r="89" spans="1:7" s="63" customFormat="1" x14ac:dyDescent="0.2">
      <c r="A89" s="79" t="s">
        <v>95</v>
      </c>
      <c r="B89" s="98">
        <f>IFERROR((B75/B87)*100,IF(B75+B87&lt;&gt;0,100,0))</f>
        <v>66.603013604233666</v>
      </c>
      <c r="C89" s="98">
        <f>IFERROR((C75/C87)*100,IF(C75+C87&lt;&gt;0,100,0))</f>
        <v>72.275994911712701</v>
      </c>
      <c r="D89" s="98">
        <f>IFERROR(((B89/C89)-1)*100,IF(B89+C89&lt;&gt;0,100,0))</f>
        <v>-7.8490532221780596</v>
      </c>
      <c r="E89" s="98">
        <f>IFERROR((E75/E87)*100,IF(E75+E87&lt;&gt;0,100,0))</f>
        <v>69.0704538553574</v>
      </c>
      <c r="F89" s="98">
        <f>IFERROR((F75/F87)*100,IF(F75+F87&lt;&gt;0,100,0))</f>
        <v>72.750596337468693</v>
      </c>
      <c r="G89" s="98">
        <f>IFERROR(((E89/F89)-1)*100,IF(E89+F89&lt;&gt;0,100,0))</f>
        <v>-5.0585736301599349</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110372529.94599999</v>
      </c>
      <c r="C97" s="135">
        <v>60018265.392999999</v>
      </c>
      <c r="D97" s="65">
        <f>B97-C97</f>
        <v>50354264.552999996</v>
      </c>
      <c r="E97" s="135">
        <v>786313166.50199997</v>
      </c>
      <c r="F97" s="135">
        <v>497255193.96499997</v>
      </c>
      <c r="G97" s="80">
        <f>E97-F97</f>
        <v>289057972.537</v>
      </c>
    </row>
    <row r="98" spans="1:7" s="62" customFormat="1" ht="13.5" x14ac:dyDescent="0.2">
      <c r="A98" s="114" t="s">
        <v>88</v>
      </c>
      <c r="B98" s="66">
        <v>111865441.42</v>
      </c>
      <c r="C98" s="135">
        <v>63485126.082999997</v>
      </c>
      <c r="D98" s="65">
        <f>B98-C98</f>
        <v>48380315.337000005</v>
      </c>
      <c r="E98" s="135">
        <v>801366567.81500006</v>
      </c>
      <c r="F98" s="135">
        <v>471028505.31599998</v>
      </c>
      <c r="G98" s="80">
        <f>E98-F98</f>
        <v>330338062.49900007</v>
      </c>
    </row>
    <row r="99" spans="1:7" s="62" customFormat="1" ht="12" x14ac:dyDescent="0.2">
      <c r="A99" s="115" t="s">
        <v>16</v>
      </c>
      <c r="B99" s="65">
        <f>B97-B98</f>
        <v>-1492911.4740000069</v>
      </c>
      <c r="C99" s="65">
        <f>C97-C98</f>
        <v>-3466860.6899999976</v>
      </c>
      <c r="D99" s="82"/>
      <c r="E99" s="65">
        <f>E97-E98</f>
        <v>-15053401.313000083</v>
      </c>
      <c r="F99" s="82">
        <f>F97-F98</f>
        <v>26226688.648999989</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31653815.204999998</v>
      </c>
      <c r="C102" s="135">
        <v>20454593.785</v>
      </c>
      <c r="D102" s="65">
        <f>B102-C102</f>
        <v>11199221.419999998</v>
      </c>
      <c r="E102" s="135">
        <v>246025756.52500001</v>
      </c>
      <c r="F102" s="135">
        <v>184370242.50999999</v>
      </c>
      <c r="G102" s="80">
        <f>E102-F102</f>
        <v>61655514.015000015</v>
      </c>
    </row>
    <row r="103" spans="1:7" s="16" customFormat="1" ht="13.5" x14ac:dyDescent="0.2">
      <c r="A103" s="79" t="s">
        <v>88</v>
      </c>
      <c r="B103" s="66">
        <v>45041328.656000003</v>
      </c>
      <c r="C103" s="135">
        <v>25601629.206</v>
      </c>
      <c r="D103" s="65">
        <f>B103-C103</f>
        <v>19439699.450000003</v>
      </c>
      <c r="E103" s="135">
        <v>289687075.005</v>
      </c>
      <c r="F103" s="135">
        <v>187421475.99000001</v>
      </c>
      <c r="G103" s="80">
        <f>E103-F103</f>
        <v>102265599.01499999</v>
      </c>
    </row>
    <row r="104" spans="1:7" s="28" customFormat="1" ht="12" x14ac:dyDescent="0.2">
      <c r="A104" s="81" t="s">
        <v>16</v>
      </c>
      <c r="B104" s="65">
        <f>B102-B103</f>
        <v>-13387513.451000005</v>
      </c>
      <c r="C104" s="65">
        <f>C102-C103</f>
        <v>-5147035.4210000001</v>
      </c>
      <c r="D104" s="82"/>
      <c r="E104" s="65">
        <f>E102-E103</f>
        <v>-43661318.479999989</v>
      </c>
      <c r="F104" s="82">
        <f>F102-F103</f>
        <v>-3051233.4800000191</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873.88949158115201</v>
      </c>
      <c r="C111" s="137">
        <v>842.74107840175998</v>
      </c>
      <c r="D111" s="98">
        <f>IFERROR(((B111/C111)-1)*100,IF(B111+C111&lt;&gt;0,100,0))</f>
        <v>3.6960834089711625</v>
      </c>
      <c r="E111" s="84"/>
      <c r="F111" s="136">
        <v>873.88949158115201</v>
      </c>
      <c r="G111" s="136">
        <v>863.05823768554296</v>
      </c>
    </row>
    <row r="112" spans="1:7" s="16" customFormat="1" ht="12" x14ac:dyDescent="0.2">
      <c r="A112" s="79" t="s">
        <v>50</v>
      </c>
      <c r="B112" s="136">
        <v>861.45744070663795</v>
      </c>
      <c r="C112" s="137">
        <v>831.34008339463503</v>
      </c>
      <c r="D112" s="98">
        <f>IFERROR(((B112/C112)-1)*100,IF(B112+C112&lt;&gt;0,100,0))</f>
        <v>3.6227481284222263</v>
      </c>
      <c r="E112" s="84"/>
      <c r="F112" s="136">
        <v>861.45744070663795</v>
      </c>
      <c r="G112" s="136">
        <v>850.83139887222796</v>
      </c>
    </row>
    <row r="113" spans="1:7" s="16" customFormat="1" ht="12" x14ac:dyDescent="0.2">
      <c r="A113" s="79" t="s">
        <v>51</v>
      </c>
      <c r="B113" s="136">
        <v>936.74559380828305</v>
      </c>
      <c r="C113" s="137">
        <v>895.75933089908199</v>
      </c>
      <c r="D113" s="98">
        <f>IFERROR(((B113/C113)-1)*100,IF(B113+C113&lt;&gt;0,100,0))</f>
        <v>4.5755887206960777</v>
      </c>
      <c r="E113" s="84"/>
      <c r="F113" s="136">
        <v>936.74559380828305</v>
      </c>
      <c r="G113" s="136">
        <v>924.42976472011503</v>
      </c>
    </row>
    <row r="114" spans="1:7" s="28" customFormat="1" ht="12" x14ac:dyDescent="0.2">
      <c r="A114" s="81" t="s">
        <v>52</v>
      </c>
      <c r="B114" s="85"/>
      <c r="C114" s="84"/>
      <c r="D114" s="86"/>
      <c r="E114" s="84"/>
      <c r="F114" s="71"/>
      <c r="G114" s="71"/>
    </row>
    <row r="115" spans="1:7" s="16" customFormat="1" ht="12" x14ac:dyDescent="0.2">
      <c r="A115" s="79" t="s">
        <v>56</v>
      </c>
      <c r="B115" s="136">
        <v>656.41519489538302</v>
      </c>
      <c r="C115" s="137">
        <v>618.84745267152698</v>
      </c>
      <c r="D115" s="98">
        <f>IFERROR(((B115/C115)-1)*100,IF(B115+C115&lt;&gt;0,100,0))</f>
        <v>6.0705981840400769</v>
      </c>
      <c r="E115" s="84"/>
      <c r="F115" s="136">
        <v>657.56508492769001</v>
      </c>
      <c r="G115" s="136">
        <v>655.96753342669103</v>
      </c>
    </row>
    <row r="116" spans="1:7" s="16" customFormat="1" ht="12" x14ac:dyDescent="0.2">
      <c r="A116" s="79" t="s">
        <v>57</v>
      </c>
      <c r="B116" s="136">
        <v>862.07851457328002</v>
      </c>
      <c r="C116" s="137">
        <v>819.461998458636</v>
      </c>
      <c r="D116" s="98">
        <f>IFERROR(((B116/C116)-1)*100,IF(B116+C116&lt;&gt;0,100,0))</f>
        <v>5.2005481882995586</v>
      </c>
      <c r="E116" s="84"/>
      <c r="F116" s="136">
        <v>863.52921159596804</v>
      </c>
      <c r="G116" s="136">
        <v>859.447388820686</v>
      </c>
    </row>
    <row r="117" spans="1:7" s="16" customFormat="1" ht="12" x14ac:dyDescent="0.2">
      <c r="A117" s="79" t="s">
        <v>59</v>
      </c>
      <c r="B117" s="136">
        <v>990.61884176152898</v>
      </c>
      <c r="C117" s="137">
        <v>947.06130290145404</v>
      </c>
      <c r="D117" s="98">
        <f>IFERROR(((B117/C117)-1)*100,IF(B117+C117&lt;&gt;0,100,0))</f>
        <v>4.5992311930210139</v>
      </c>
      <c r="E117" s="84"/>
      <c r="F117" s="136">
        <v>990.61884176152898</v>
      </c>
      <c r="G117" s="136">
        <v>982.52830697013496</v>
      </c>
    </row>
    <row r="118" spans="1:7" s="16" customFormat="1" ht="12" x14ac:dyDescent="0.2">
      <c r="A118" s="79" t="s">
        <v>58</v>
      </c>
      <c r="B118" s="136">
        <v>935.68470466340398</v>
      </c>
      <c r="C118" s="137">
        <v>913.27863530847696</v>
      </c>
      <c r="D118" s="98">
        <f>IFERROR(((B118/C118)-1)*100,IF(B118+C118&lt;&gt;0,100,0))</f>
        <v>2.4533662004869949</v>
      </c>
      <c r="E118" s="84"/>
      <c r="F118" s="136">
        <v>935.68470466340398</v>
      </c>
      <c r="G118" s="136">
        <v>917.02990732875799</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0</v>
      </c>
      <c r="F126" s="66">
        <v>0</v>
      </c>
      <c r="G126" s="98">
        <f>IFERROR(((E126/F126)-1)*100,IF(E126+F126&lt;&gt;0,100,0))</f>
        <v>0</v>
      </c>
    </row>
    <row r="127" spans="1:7" s="16" customFormat="1" ht="12" x14ac:dyDescent="0.2">
      <c r="A127" s="79" t="s">
        <v>72</v>
      </c>
      <c r="B127" s="67">
        <v>282</v>
      </c>
      <c r="C127" s="66">
        <v>172</v>
      </c>
      <c r="D127" s="98">
        <f>IFERROR(((B127/C127)-1)*100,IF(B127+C127&lt;&gt;0,100,0))</f>
        <v>63.953488372093027</v>
      </c>
      <c r="E127" s="66">
        <v>2745</v>
      </c>
      <c r="F127" s="66">
        <v>2400</v>
      </c>
      <c r="G127" s="98">
        <f>IFERROR(((E127/F127)-1)*100,IF(E127+F127&lt;&gt;0,100,0))</f>
        <v>14.375000000000004</v>
      </c>
    </row>
    <row r="128" spans="1:7" s="16" customFormat="1" ht="12" x14ac:dyDescent="0.2">
      <c r="A128" s="79" t="s">
        <v>74</v>
      </c>
      <c r="B128" s="67">
        <v>6</v>
      </c>
      <c r="C128" s="66">
        <v>2</v>
      </c>
      <c r="D128" s="98">
        <f>IFERROR(((B128/C128)-1)*100,IF(B128+C128&lt;&gt;0,100,0))</f>
        <v>200</v>
      </c>
      <c r="E128" s="66">
        <v>81</v>
      </c>
      <c r="F128" s="66">
        <v>71</v>
      </c>
      <c r="G128" s="98">
        <f>IFERROR(((E128/F128)-1)*100,IF(E128+F128&lt;&gt;0,100,0))</f>
        <v>14.084507042253524</v>
      </c>
    </row>
    <row r="129" spans="1:7" s="28" customFormat="1" ht="12" x14ac:dyDescent="0.2">
      <c r="A129" s="81" t="s">
        <v>34</v>
      </c>
      <c r="B129" s="82">
        <f>SUM(B126:B128)</f>
        <v>288</v>
      </c>
      <c r="C129" s="82">
        <f>SUM(C126:C128)</f>
        <v>174</v>
      </c>
      <c r="D129" s="98">
        <f>IFERROR(((B129/C129)-1)*100,IF(B129+C129&lt;&gt;0,100,0))</f>
        <v>65.517241379310349</v>
      </c>
      <c r="E129" s="82">
        <f>SUM(E126:E128)</f>
        <v>2826</v>
      </c>
      <c r="F129" s="82">
        <f>SUM(F126:F128)</f>
        <v>2471</v>
      </c>
      <c r="G129" s="98">
        <f>IFERROR(((E129/F129)-1)*100,IF(E129+F129&lt;&gt;0,100,0))</f>
        <v>14.366653176851486</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78</v>
      </c>
      <c r="C132" s="66">
        <v>32</v>
      </c>
      <c r="D132" s="98">
        <f>IFERROR(((B132/C132)-1)*100,IF(B132+C132&lt;&gt;0,100,0))</f>
        <v>143.75</v>
      </c>
      <c r="E132" s="66">
        <v>236</v>
      </c>
      <c r="F132" s="66">
        <v>158</v>
      </c>
      <c r="G132" s="98">
        <f>IFERROR(((E132/F132)-1)*100,IF(E132+F132&lt;&gt;0,100,0))</f>
        <v>49.367088607594937</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78</v>
      </c>
      <c r="C134" s="82">
        <f>SUM(C132:C133)</f>
        <v>32</v>
      </c>
      <c r="D134" s="98">
        <f>IFERROR(((B134/C134)-1)*100,IF(B134+C134&lt;&gt;0,100,0))</f>
        <v>143.75</v>
      </c>
      <c r="E134" s="82">
        <f>SUM(E132:E133)</f>
        <v>236</v>
      </c>
      <c r="F134" s="82">
        <f>SUM(F132:F133)</f>
        <v>158</v>
      </c>
      <c r="G134" s="98">
        <f>IFERROR(((E134/F134)-1)*100,IF(E134+F134&lt;&gt;0,100,0))</f>
        <v>49.367088607594937</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0</v>
      </c>
      <c r="F137" s="66">
        <v>0</v>
      </c>
      <c r="G137" s="98">
        <f>IFERROR(((E137/F137)-1)*100,IF(E137+F137&lt;&gt;0,100,0))</f>
        <v>0</v>
      </c>
    </row>
    <row r="138" spans="1:7" s="16" customFormat="1" ht="12" x14ac:dyDescent="0.2">
      <c r="A138" s="79" t="s">
        <v>72</v>
      </c>
      <c r="B138" s="67">
        <v>69946</v>
      </c>
      <c r="C138" s="66">
        <v>22985</v>
      </c>
      <c r="D138" s="98">
        <f>IFERROR(((B138/C138)-1)*100,IF(B138+C138&lt;&gt;0,100,0))</f>
        <v>204.31150750489451</v>
      </c>
      <c r="E138" s="66">
        <v>3259359</v>
      </c>
      <c r="F138" s="66">
        <v>2800995</v>
      </c>
      <c r="G138" s="98">
        <f>IFERROR(((E138/F138)-1)*100,IF(E138+F138&lt;&gt;0,100,0))</f>
        <v>16.36432767641498</v>
      </c>
    </row>
    <row r="139" spans="1:7" s="16" customFormat="1" ht="12" x14ac:dyDescent="0.2">
      <c r="A139" s="79" t="s">
        <v>74</v>
      </c>
      <c r="B139" s="67">
        <v>18</v>
      </c>
      <c r="C139" s="66">
        <v>11</v>
      </c>
      <c r="D139" s="98">
        <f>IFERROR(((B139/C139)-1)*100,IF(B139+C139&lt;&gt;0,100,0))</f>
        <v>63.636363636363647</v>
      </c>
      <c r="E139" s="66">
        <v>3728</v>
      </c>
      <c r="F139" s="66">
        <v>3744</v>
      </c>
      <c r="G139" s="98">
        <f>IFERROR(((E139/F139)-1)*100,IF(E139+F139&lt;&gt;0,100,0))</f>
        <v>-0.42735042735042583</v>
      </c>
    </row>
    <row r="140" spans="1:7" s="16" customFormat="1" ht="12" x14ac:dyDescent="0.2">
      <c r="A140" s="81" t="s">
        <v>34</v>
      </c>
      <c r="B140" s="82">
        <f>SUM(B137:B139)</f>
        <v>69964</v>
      </c>
      <c r="C140" s="82">
        <f>SUM(C137:C139)</f>
        <v>22996</v>
      </c>
      <c r="D140" s="98">
        <f>IFERROR(((B140/C140)-1)*100,IF(B140+C140&lt;&gt;0,100,0))</f>
        <v>204.24421638545834</v>
      </c>
      <c r="E140" s="82">
        <f>SUM(E137:E139)</f>
        <v>3263087</v>
      </c>
      <c r="F140" s="82">
        <f>SUM(F137:F139)</f>
        <v>2804739</v>
      </c>
      <c r="G140" s="98">
        <f>IFERROR(((E140/F140)-1)*100,IF(E140+F140&lt;&gt;0,100,0))</f>
        <v>16.341912741256849</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17430</v>
      </c>
      <c r="C143" s="66">
        <v>42925</v>
      </c>
      <c r="D143" s="98">
        <f>IFERROR(((B143/C143)-1)*100,)</f>
        <v>-59.394292370413517</v>
      </c>
      <c r="E143" s="66">
        <v>109355</v>
      </c>
      <c r="F143" s="66">
        <v>126367</v>
      </c>
      <c r="G143" s="98">
        <f>IFERROR(((E143/F143)-1)*100,)</f>
        <v>-13.46237546194814</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17430</v>
      </c>
      <c r="C145" s="82">
        <f>SUM(C143:C144)</f>
        <v>42925</v>
      </c>
      <c r="D145" s="98">
        <f>IFERROR(((B145/C145)-1)*100,)</f>
        <v>-59.394292370413517</v>
      </c>
      <c r="E145" s="82">
        <f>SUM(E143:E144)</f>
        <v>109355</v>
      </c>
      <c r="F145" s="82">
        <f>SUM(F143:F144)</f>
        <v>126367</v>
      </c>
      <c r="G145" s="98">
        <f>IFERROR(((E145/F145)-1)*100,)</f>
        <v>-13.46237546194814</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0</v>
      </c>
      <c r="F148" s="66">
        <v>0</v>
      </c>
      <c r="G148" s="98">
        <f>IFERROR(((E148/F148)-1)*100,IF(E148+F148&lt;&gt;0,100,0))</f>
        <v>0</v>
      </c>
    </row>
    <row r="149" spans="1:7" s="32" customFormat="1" x14ac:dyDescent="0.2">
      <c r="A149" s="79" t="s">
        <v>72</v>
      </c>
      <c r="B149" s="67">
        <v>6254239.4704600004</v>
      </c>
      <c r="C149" s="66">
        <v>2094207.60718</v>
      </c>
      <c r="D149" s="98">
        <f>IFERROR(((B149/C149)-1)*100,IF(B149+C149&lt;&gt;0,100,0))</f>
        <v>198.64467348018948</v>
      </c>
      <c r="E149" s="66">
        <v>287602736.15987998</v>
      </c>
      <c r="F149" s="66">
        <v>261463583.17752001</v>
      </c>
      <c r="G149" s="98">
        <f>IFERROR(((E149/F149)-1)*100,IF(E149+F149&lt;&gt;0,100,0))</f>
        <v>9.9972442298447604</v>
      </c>
    </row>
    <row r="150" spans="1:7" s="32" customFormat="1" x14ac:dyDescent="0.2">
      <c r="A150" s="79" t="s">
        <v>74</v>
      </c>
      <c r="B150" s="67">
        <v>156146.79999999999</v>
      </c>
      <c r="C150" s="66">
        <v>93786.71</v>
      </c>
      <c r="D150" s="98">
        <f>IFERROR(((B150/C150)-1)*100,IF(B150+C150&lt;&gt;0,100,0))</f>
        <v>66.49139307690821</v>
      </c>
      <c r="E150" s="66">
        <v>24526880.379999999</v>
      </c>
      <c r="F150" s="66">
        <v>25926523.390000001</v>
      </c>
      <c r="G150" s="98">
        <f>IFERROR(((E150/F150)-1)*100,IF(E150+F150&lt;&gt;0,100,0))</f>
        <v>-5.3984986299391409</v>
      </c>
    </row>
    <row r="151" spans="1:7" s="16" customFormat="1" ht="12" x14ac:dyDescent="0.2">
      <c r="A151" s="81" t="s">
        <v>34</v>
      </c>
      <c r="B151" s="82">
        <f>SUM(B148:B150)</f>
        <v>6410386.2704600003</v>
      </c>
      <c r="C151" s="82">
        <f>SUM(C148:C150)</f>
        <v>2187994.3171800002</v>
      </c>
      <c r="D151" s="98">
        <f>IFERROR(((B151/C151)-1)*100,IF(B151+C151&lt;&gt;0,100,0))</f>
        <v>192.98002376541982</v>
      </c>
      <c r="E151" s="82">
        <f>SUM(E148:E150)</f>
        <v>312129616.53987998</v>
      </c>
      <c r="F151" s="82">
        <f>SUM(F148:F150)</f>
        <v>287390106.56752002</v>
      </c>
      <c r="G151" s="98">
        <f>IFERROR(((E151/F151)-1)*100,IF(E151+F151&lt;&gt;0,100,0))</f>
        <v>8.6083373807955397</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26422.07</v>
      </c>
      <c r="C154" s="66">
        <v>65324.35</v>
      </c>
      <c r="D154" s="98">
        <f>IFERROR(((B154/C154)-1)*100,IF(B154+C154&lt;&gt;0,100,0))</f>
        <v>-59.552494590455176</v>
      </c>
      <c r="E154" s="66">
        <v>177492.74549999999</v>
      </c>
      <c r="F154" s="66">
        <v>246797.04300000001</v>
      </c>
      <c r="G154" s="98">
        <f>IFERROR(((E154/F154)-1)*100,IF(E154+F154&lt;&gt;0,100,0))</f>
        <v>-28.081494274629549</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26422.07</v>
      </c>
      <c r="C156" s="82">
        <f>SUM(C154:C155)</f>
        <v>65324.35</v>
      </c>
      <c r="D156" s="98">
        <f>IFERROR(((B156/C156)-1)*100,IF(B156+C156&lt;&gt;0,100,0))</f>
        <v>-59.552494590455176</v>
      </c>
      <c r="E156" s="82">
        <f>SUM(E154:E155)</f>
        <v>177492.74549999999</v>
      </c>
      <c r="F156" s="82">
        <f>SUM(F154:F155)</f>
        <v>246797.04300000001</v>
      </c>
      <c r="G156" s="98">
        <f>IFERROR(((E156/F156)-1)*100,IF(E156+F156&lt;&gt;0,100,0))</f>
        <v>-28.081494274629549</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215</v>
      </c>
      <c r="D159" s="98">
        <f>IFERROR(((B159/C159)-1)*100,IF(B159+C159&lt;&gt;0,100,0))</f>
        <v>93.023255813953497</v>
      </c>
      <c r="E159" s="78"/>
      <c r="F159" s="78"/>
      <c r="G159" s="65"/>
    </row>
    <row r="160" spans="1:7" s="16" customFormat="1" ht="12" x14ac:dyDescent="0.2">
      <c r="A160" s="79" t="s">
        <v>72</v>
      </c>
      <c r="B160" s="67">
        <v>1301456</v>
      </c>
      <c r="C160" s="66">
        <v>1089914</v>
      </c>
      <c r="D160" s="98">
        <f>IFERROR(((B160/C160)-1)*100,IF(B160+C160&lt;&gt;0,100,0))</f>
        <v>19.40905429235702</v>
      </c>
      <c r="E160" s="78"/>
      <c r="F160" s="78"/>
      <c r="G160" s="65"/>
    </row>
    <row r="161" spans="1:7" s="16" customFormat="1" ht="12" x14ac:dyDescent="0.2">
      <c r="A161" s="79" t="s">
        <v>74</v>
      </c>
      <c r="B161" s="67">
        <v>1590</v>
      </c>
      <c r="C161" s="66">
        <v>1707</v>
      </c>
      <c r="D161" s="98">
        <f>IFERROR(((B161/C161)-1)*100,IF(B161+C161&lt;&gt;0,100,0))</f>
        <v>-6.8541300527240718</v>
      </c>
      <c r="E161" s="78"/>
      <c r="F161" s="78"/>
      <c r="G161" s="65"/>
    </row>
    <row r="162" spans="1:7" s="28" customFormat="1" ht="12" x14ac:dyDescent="0.2">
      <c r="A162" s="81" t="s">
        <v>34</v>
      </c>
      <c r="B162" s="82">
        <f>SUM(B159:B161)</f>
        <v>1303461</v>
      </c>
      <c r="C162" s="82">
        <f>SUM(C159:C161)</f>
        <v>1091836</v>
      </c>
      <c r="D162" s="98">
        <f>IFERROR(((B162/C162)-1)*100,IF(B162+C162&lt;&gt;0,100,0))</f>
        <v>19.382489677936988</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126027</v>
      </c>
      <c r="C165" s="66">
        <v>141814</v>
      </c>
      <c r="D165" s="98">
        <f>IFERROR(((B165/C165)-1)*100,IF(B165+C165&lt;&gt;0,100,0))</f>
        <v>-11.13218723116195</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126027</v>
      </c>
      <c r="C167" s="82">
        <f>SUM(C165:C166)</f>
        <v>141814</v>
      </c>
      <c r="D167" s="98">
        <f>IFERROR(((B167/C167)-1)*100,IF(B167+C167&lt;&gt;0,100,0))</f>
        <v>-11.13218723116195</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15795</v>
      </c>
      <c r="C175" s="113">
        <v>14422</v>
      </c>
      <c r="D175" s="111">
        <f>IFERROR(((B175/C175)-1)*100,IF(B175+C175&lt;&gt;0,100,0))</f>
        <v>9.5201775065871566</v>
      </c>
      <c r="E175" s="113">
        <v>96347</v>
      </c>
      <c r="F175" s="113">
        <v>83212</v>
      </c>
      <c r="G175" s="111">
        <f>IFERROR(((E175/F175)-1)*100,IF(E175+F175&lt;&gt;0,100,0))</f>
        <v>15.784982935153579</v>
      </c>
    </row>
    <row r="176" spans="1:7" x14ac:dyDescent="0.2">
      <c r="A176" s="101" t="s">
        <v>32</v>
      </c>
      <c r="B176" s="112">
        <v>88186</v>
      </c>
      <c r="C176" s="113">
        <v>117365</v>
      </c>
      <c r="D176" s="111">
        <f t="shared" ref="D176:D178" si="5">IFERROR(((B176/C176)-1)*100,IF(B176+C176&lt;&gt;0,100,0))</f>
        <v>-24.861756060154217</v>
      </c>
      <c r="E176" s="113">
        <v>483943</v>
      </c>
      <c r="F176" s="113">
        <v>518797</v>
      </c>
      <c r="G176" s="111">
        <f>IFERROR(((E176/F176)-1)*100,IF(E176+F176&lt;&gt;0,100,0))</f>
        <v>-6.7182346852429742</v>
      </c>
    </row>
    <row r="177" spans="1:7" x14ac:dyDescent="0.2">
      <c r="A177" s="101" t="s">
        <v>92</v>
      </c>
      <c r="B177" s="112">
        <v>38633560</v>
      </c>
      <c r="C177" s="113">
        <v>44053773</v>
      </c>
      <c r="D177" s="111">
        <f t="shared" si="5"/>
        <v>-12.303629475731848</v>
      </c>
      <c r="E177" s="113">
        <v>211674042</v>
      </c>
      <c r="F177" s="113">
        <v>187569519</v>
      </c>
      <c r="G177" s="111">
        <f>IFERROR(((E177/F177)-1)*100,IF(E177+F177&lt;&gt;0,100,0))</f>
        <v>12.850980867525719</v>
      </c>
    </row>
    <row r="178" spans="1:7" x14ac:dyDescent="0.2">
      <c r="A178" s="101" t="s">
        <v>93</v>
      </c>
      <c r="B178" s="112">
        <v>95751</v>
      </c>
      <c r="C178" s="113">
        <v>105897</v>
      </c>
      <c r="D178" s="111">
        <f t="shared" si="5"/>
        <v>-9.5810079605654579</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212</v>
      </c>
      <c r="C181" s="113">
        <v>874</v>
      </c>
      <c r="D181" s="111">
        <f t="shared" ref="D181:D184" si="6">IFERROR(((B181/C181)-1)*100,IF(B181+C181&lt;&gt;0,100,0))</f>
        <v>-75.743707093821513</v>
      </c>
      <c r="E181" s="113">
        <v>2787</v>
      </c>
      <c r="F181" s="113">
        <v>3440</v>
      </c>
      <c r="G181" s="111">
        <f t="shared" ref="G181" si="7">IFERROR(((E181/F181)-1)*100,IF(E181+F181&lt;&gt;0,100,0))</f>
        <v>-18.982558139534888</v>
      </c>
    </row>
    <row r="182" spans="1:7" x14ac:dyDescent="0.2">
      <c r="A182" s="101" t="s">
        <v>32</v>
      </c>
      <c r="B182" s="112">
        <v>3166</v>
      </c>
      <c r="C182" s="113">
        <v>5076</v>
      </c>
      <c r="D182" s="111">
        <f t="shared" si="6"/>
        <v>-37.628053585500396</v>
      </c>
      <c r="E182" s="113">
        <v>30503</v>
      </c>
      <c r="F182" s="113">
        <v>33094</v>
      </c>
      <c r="G182" s="111">
        <f t="shared" ref="G182" si="8">IFERROR(((E182/F182)-1)*100,IF(E182+F182&lt;&gt;0,100,0))</f>
        <v>-7.8292137547591683</v>
      </c>
    </row>
    <row r="183" spans="1:7" x14ac:dyDescent="0.2">
      <c r="A183" s="101" t="s">
        <v>92</v>
      </c>
      <c r="B183" s="112">
        <v>38349</v>
      </c>
      <c r="C183" s="113">
        <v>330426</v>
      </c>
      <c r="D183" s="111">
        <f t="shared" si="6"/>
        <v>-88.394073105627285</v>
      </c>
      <c r="E183" s="113">
        <v>314559</v>
      </c>
      <c r="F183" s="113">
        <v>671741</v>
      </c>
      <c r="G183" s="111">
        <f t="shared" ref="G183" si="9">IFERROR(((E183/F183)-1)*100,IF(E183+F183&lt;&gt;0,100,0))</f>
        <v>-53.172576930692038</v>
      </c>
    </row>
    <row r="184" spans="1:7" x14ac:dyDescent="0.2">
      <c r="A184" s="101" t="s">
        <v>93</v>
      </c>
      <c r="B184" s="112">
        <v>29194</v>
      </c>
      <c r="C184" s="113">
        <v>24045</v>
      </c>
      <c r="D184" s="111">
        <f t="shared" si="6"/>
        <v>21.414015387814512</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2023-02-27T06:24:22Z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