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EE928CBB-3AC6-4944-942E-5FD73E7222FC}"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<sst xmlns="http://schemas.openxmlformats.org/spreadsheetml/2006/main" count="270" uniqueCount="102">
  <si>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</si>
  <si>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</si>
  <si>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</si>
  <si>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</si>
  <si>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</si>
  <si>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</si>
  <si>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</si>
  <si>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</si>
  <si>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</si>
  <si>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</si>
  <si>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</si>
  <si>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</si>
  <si>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</si>
  <si>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</si>
  <si>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</si>
  <si>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</si>
  <si>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</si>
  <si>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</si>
  <si>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</si>
  <si>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</si>
  <si>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</si>
  <si>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</si>
  <si>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</si>
  <si>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</si>
  <si>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</si>
  <si>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</si>
  <si>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</si>
  <si>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</si>
  <si>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</si>
  <si>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</si>
  <si>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</si>
  <si>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</si>
  <si>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</si>
  <si>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</si>
  <si>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</si>
  <si>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</si>
  <si>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</si>
  <si>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</si>
  <si>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</si>
  <si>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</si>
  <si>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</si>
  <si>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</si>
  <si>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</si>
  <si>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</si>
  <si>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</si>
  <si>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</si>
  <si>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</si>
  <si>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</si>
  <si>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</si>
  <si>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</si>
  <si>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</si>
  <si>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</si>
  <si>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</si>
  <si>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</si>
  <si>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</si>
  <si>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</si>
  <si>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</si>
  <si>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</si>
  <si>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</si>
  <si>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</si>
  <si>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</si>
  <si>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</si>
  <si>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</si>
  <si>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</si>
  <si>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</si>
  <si>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</si>
  <si>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</si>
  <si>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</si>
  <si>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</si>
  <si>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</si>
  <si>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</si>
  <si>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</si>
  <si>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</si>
  <si>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</si>
  <si>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</si>
  <si>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</si>
  <si>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</si>
  <si>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</si>
  <si>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</si>
  <si>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</si>
  <si>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</si>
  <si>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</si>
  <si>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</si>
  <si>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</si>
  <si>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</si>
  <si>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</si>
  <si>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</si>
  <si>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</si>
  <si>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</si>
  <si>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</si>
  <si>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</si>
  <si>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</si>
  <si>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</si>
  <si>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</si>
  <si>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</si>
  <si>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</si>
  <si>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</si>
  <si>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</si>
  <si>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</si>
  <si>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3 March 2023</t>
  </si>
  <si>
    <t>03.03.2023</t>
  </si>
  <si>
    <t>04.03.2022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</si>
</sst>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1541436</v>
      </c>
      <c r="C11" s="67">
        <v>2586629</v>
      </c>
      <c r="D11" s="98">
        <f>IFERROR(((B11/C11)-1)*100,IF(B11+C11&lt;&gt;0,100,0))</f>
        <v>-40.4075342849709</v>
      </c>
      <c r="E11" s="67">
        <v>12453169</v>
      </c>
      <c r="F11" s="67">
        <v>13807876</v>
      </c>
      <c r="G11" s="98">
        <f>IFERROR(((E11/F11)-1)*100,IF(E11+F11&lt;&gt;0,100,0))</f>
        <v>-9.8111179445701922</v>
      </c>
    </row>
    <row r="12" spans="1:7" s="16" customFormat="1" ht="12" x14ac:dyDescent="0.2">
      <c r="A12" s="64" t="s">
        <v>9</v>
      </c>
      <c r="B12" s="67">
        <v>1798592.504</v>
      </c>
      <c r="C12" s="67">
        <v>2268513.6669999999</v>
      </c>
      <c r="D12" s="98">
        <f>IFERROR(((B12/C12)-1)*100,IF(B12+C12&lt;&gt;0,100,0))</f>
        <v>-20.714936384820113</v>
      </c>
      <c r="E12" s="67">
        <v>13150350.162</v>
      </c>
      <c r="F12" s="67">
        <v>14294159.263</v>
      </c>
      <c r="G12" s="98">
        <f>IFERROR(((E12/F12)-1)*100,IF(E12+F12&lt;&gt;0,100,0))</f>
        <v>-8.0019333768073686</v>
      </c>
    </row>
    <row r="13" spans="1:7" s="16" customFormat="1" ht="12" x14ac:dyDescent="0.2">
      <c r="A13" s="64" t="s">
        <v>10</v>
      </c>
      <c r="B13" s="67">
        <v>124484532.559274</v>
      </c>
      <c r="C13" s="67">
        <v>200759334.24717101</v>
      </c>
      <c r="D13" s="98">
        <f>IFERROR(((B13/C13)-1)*100,IF(B13+C13&lt;&gt;0,100,0))</f>
        <v>-37.993153331535233</v>
      </c>
      <c r="E13" s="67">
        <v>938893493.56535995</v>
      </c>
      <c r="F13" s="67">
        <v>999152576.11616004</v>
      </c>
      <c r="G13" s="98">
        <f>IFERROR(((E13/F13)-1)*100,IF(E13+F13&lt;&gt;0,100,0))</f>
        <v>-6.0310190846962763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426</v>
      </c>
      <c r="C16" s="67">
        <v>390</v>
      </c>
      <c r="D16" s="98">
        <f>IFERROR(((B16/C16)-1)*100,IF(B16+C16&lt;&gt;0,100,0))</f>
        <v>9.2307692307692193</v>
      </c>
      <c r="E16" s="67">
        <v>3250</v>
      </c>
      <c r="F16" s="67">
        <v>3298</v>
      </c>
      <c r="G16" s="98">
        <f>IFERROR(((E16/F16)-1)*100,IF(E16+F16&lt;&gt;0,100,0))</f>
        <v>-1.4554275318374721</v>
      </c>
    </row>
    <row r="17" spans="1:7" s="16" customFormat="1" ht="12" x14ac:dyDescent="0.2">
      <c r="A17" s="64" t="s">
        <v>9</v>
      </c>
      <c r="B17" s="67">
        <v>146360.024</v>
      </c>
      <c r="C17" s="67">
        <v>131769.79399999999</v>
      </c>
      <c r="D17" s="98">
        <f>IFERROR(((B17/C17)-1)*100,IF(B17+C17&lt;&gt;0,100,0))</f>
        <v>11.072514843576364</v>
      </c>
      <c r="E17" s="67">
        <v>1549804.3060000001</v>
      </c>
      <c r="F17" s="67">
        <v>1493298.0560000001</v>
      </c>
      <c r="G17" s="98">
        <f>IFERROR(((E17/F17)-1)*100,IF(E17+F17&lt;&gt;0,100,0))</f>
        <v>3.783990059650888</v>
      </c>
    </row>
    <row r="18" spans="1:7" s="16" customFormat="1" ht="12" x14ac:dyDescent="0.2">
      <c r="A18" s="64" t="s">
        <v>10</v>
      </c>
      <c r="B18" s="67">
        <v>11678220.495814299</v>
      </c>
      <c r="C18" s="67">
        <v>12775024.822041901</v>
      </c>
      <c r="D18" s="98">
        <f>IFERROR(((B18/C18)-1)*100,IF(B18+C18&lt;&gt;0,100,0))</f>
        <v>-8.5855357739515803</v>
      </c>
      <c r="E18" s="67">
        <v>93707431.9192909</v>
      </c>
      <c r="F18" s="67">
        <v>82623162.062545896</v>
      </c>
      <c r="G18" s="98">
        <f>IFERROR(((E18/F18)-1)*100,IF(E18+F18&lt;&gt;0,100,0))</f>
        <v>13.415451043079418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22321320.1206</v>
      </c>
      <c r="C24" s="66">
        <v>40931000.48325</v>
      </c>
      <c r="D24" s="65">
        <f>B24-C24</f>
        <v>-18609680.36265</v>
      </c>
      <c r="E24" s="67">
        <v>136029478.06619</v>
      </c>
      <c r="F24" s="67">
        <v>168432688.04003</v>
      </c>
      <c r="G24" s="65">
        <f>E24-F24</f>
        <v>-32403209.973839998</v>
      </c>
    </row>
    <row r="25" spans="1:7" s="16" customFormat="1" ht="12" x14ac:dyDescent="0.2">
      <c r="A25" s="68" t="s">
        <v>15</v>
      </c>
      <c r="B25" s="66">
        <v>22089113.251340002</v>
      </c>
      <c r="C25" s="66">
        <v>27176813.738710001</v>
      </c>
      <c r="D25" s="65">
        <f>B25-C25</f>
        <v>-5087700.4873699993</v>
      </c>
      <c r="E25" s="67">
        <v>153268583.44125</v>
      </c>
      <c r="F25" s="67">
        <v>147011505.36504999</v>
      </c>
      <c r="G25" s="65">
        <f>E25-F25</f>
        <v>6257078.0762000084</v>
      </c>
    </row>
    <row r="26" spans="1:7" s="28" customFormat="1" ht="12" x14ac:dyDescent="0.2">
      <c r="A26" s="69" t="s">
        <v>16</v>
      </c>
      <c r="B26" s="70">
        <f>B24-B25</f>
        <v>232206.8692599982</v>
      </c>
      <c r="C26" s="70">
        <f>C24-C25</f>
        <v>13754186.744539998</v>
      </c>
      <c r="D26" s="70"/>
      <c r="E26" s="70">
        <f>E24-E25</f>
        <v>-17239105.375059992</v>
      </c>
      <c r="F26" s="70">
        <f>F24-F25</f>
        <v>21421182.674980015</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78293.009863300002</v>
      </c>
      <c r="C33" s="132">
        <v>74734.367043289996</v>
      </c>
      <c r="D33" s="98">
        <f t="shared" ref="D33:D42" si="0">IFERROR(((B33/C33)-1)*100,IF(B33+C33&lt;&gt;0,100,0))</f>
        <v>4.7617220307073049</v>
      </c>
      <c r="E33" s="64"/>
      <c r="F33" s="132">
        <v>78994.179999999993</v>
      </c>
      <c r="G33" s="132">
        <v>76725.509999999995</v>
      </c>
    </row>
    <row r="34" spans="1:7" s="16" customFormat="1" ht="12" x14ac:dyDescent="0.2">
      <c r="A34" s="64" t="s">
        <v>23</v>
      </c>
      <c r="B34" s="132">
        <v>79652.268161350003</v>
      </c>
      <c r="C34" s="132">
        <v>79749.903062120007</v>
      </c>
      <c r="D34" s="98">
        <f t="shared" si="0"/>
        <v>-0.12242635667401025</v>
      </c>
      <c r="E34" s="64"/>
      <c r="F34" s="132">
        <v>80313.11</v>
      </c>
      <c r="G34" s="132">
        <v>78753.5</v>
      </c>
    </row>
    <row r="35" spans="1:7" s="16" customFormat="1" ht="12" x14ac:dyDescent="0.2">
      <c r="A35" s="64" t="s">
        <v>24</v>
      </c>
      <c r="B35" s="132">
        <v>70475.186800869997</v>
      </c>
      <c r="C35" s="132">
        <v>65752.178827020005</v>
      </c>
      <c r="D35" s="98">
        <f t="shared" si="0"/>
        <v>7.183044057407173</v>
      </c>
      <c r="E35" s="64"/>
      <c r="F35" s="132">
        <v>70999.83</v>
      </c>
      <c r="G35" s="132">
        <v>69347.259999999995</v>
      </c>
    </row>
    <row r="36" spans="1:7" s="16" customFormat="1" ht="12" x14ac:dyDescent="0.2">
      <c r="A36" s="64" t="s">
        <v>25</v>
      </c>
      <c r="B36" s="132">
        <v>72318.706411010004</v>
      </c>
      <c r="C36" s="132">
        <v>68357.847872660001</v>
      </c>
      <c r="D36" s="98">
        <f t="shared" si="0"/>
        <v>5.7942996475378594</v>
      </c>
      <c r="E36" s="64"/>
      <c r="F36" s="132">
        <v>73008.42</v>
      </c>
      <c r="G36" s="132">
        <v>70701.75</v>
      </c>
    </row>
    <row r="37" spans="1:7" s="16" customFormat="1" ht="12" x14ac:dyDescent="0.2">
      <c r="A37" s="64" t="s">
        <v>79</v>
      </c>
      <c r="B37" s="132">
        <v>67733.161611379997</v>
      </c>
      <c r="C37" s="132">
        <v>87052.262215940005</v>
      </c>
      <c r="D37" s="98">
        <f t="shared" si="0"/>
        <v>-22.192531374586743</v>
      </c>
      <c r="E37" s="64"/>
      <c r="F37" s="132">
        <v>68331.23</v>
      </c>
      <c r="G37" s="132">
        <v>64795.68</v>
      </c>
    </row>
    <row r="38" spans="1:7" s="16" customFormat="1" ht="12" x14ac:dyDescent="0.2">
      <c r="A38" s="64" t="s">
        <v>26</v>
      </c>
      <c r="B38" s="132">
        <v>104204.55192846</v>
      </c>
      <c r="C38" s="132">
        <v>79728.273425659994</v>
      </c>
      <c r="D38" s="98">
        <f t="shared" si="0"/>
        <v>30.699621917213737</v>
      </c>
      <c r="E38" s="64"/>
      <c r="F38" s="132">
        <v>105716.2</v>
      </c>
      <c r="G38" s="132">
        <v>102619.28</v>
      </c>
    </row>
    <row r="39" spans="1:7" s="16" customFormat="1" ht="12" x14ac:dyDescent="0.2">
      <c r="A39" s="64" t="s">
        <v>27</v>
      </c>
      <c r="B39" s="132">
        <v>16540.05319644</v>
      </c>
      <c r="C39" s="132">
        <v>15734.835814849999</v>
      </c>
      <c r="D39" s="98">
        <f t="shared" si="0"/>
        <v>5.1174183897747749</v>
      </c>
      <c r="E39" s="64"/>
      <c r="F39" s="132">
        <v>16842.349999999999</v>
      </c>
      <c r="G39" s="132">
        <v>16167.06</v>
      </c>
    </row>
    <row r="40" spans="1:7" s="16" customFormat="1" ht="12" x14ac:dyDescent="0.2">
      <c r="A40" s="64" t="s">
        <v>28</v>
      </c>
      <c r="B40" s="132">
        <v>102137.56257392</v>
      </c>
      <c r="C40" s="132">
        <v>83063.7530367</v>
      </c>
      <c r="D40" s="98">
        <f t="shared" si="0"/>
        <v>22.962855445253759</v>
      </c>
      <c r="E40" s="64"/>
      <c r="F40" s="132">
        <v>103750.93</v>
      </c>
      <c r="G40" s="132">
        <v>100486.42</v>
      </c>
    </row>
    <row r="41" spans="1:7" s="16" customFormat="1" ht="12" x14ac:dyDescent="0.2">
      <c r="A41" s="64" t="s">
        <v>29</v>
      </c>
      <c r="B41" s="72"/>
      <c r="C41" s="72"/>
      <c r="D41" s="98">
        <f t="shared" si="0"/>
        <v>0</v>
      </c>
      <c r="E41" s="64"/>
      <c r="F41" s="72"/>
      <c r="G41" s="72"/>
    </row>
    <row r="42" spans="1:7" s="16" customFormat="1" ht="12" x14ac:dyDescent="0.2">
      <c r="A42" s="64" t="s">
        <v>78</v>
      </c>
      <c r="B42" s="132">
        <v>1010.80692984</v>
      </c>
      <c r="C42" s="132">
        <v>1415.1918614900001</v>
      </c>
      <c r="D42" s="98">
        <f t="shared" si="0"/>
        <v>-28.574565940779163</v>
      </c>
      <c r="E42" s="64"/>
      <c r="F42" s="132">
        <v>1016.7</v>
      </c>
      <c r="G42" s="132">
        <v>990.6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22748.487504729801</v>
      </c>
      <c r="D48" s="72"/>
      <c r="E48" s="133">
        <v>21379.004451484201</v>
      </c>
      <c r="F48" s="72"/>
      <c r="G48" s="98">
        <f>IFERROR(((C48/E48)-1)*100,IF(C48+E48&lt;&gt;0,100,0))</f>
        <v>6.4057381921286183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2523</v>
      </c>
      <c r="D54" s="75"/>
      <c r="E54" s="134">
        <v>913630</v>
      </c>
      <c r="F54" s="134">
        <v>103341261.97</v>
      </c>
      <c r="G54" s="134">
        <v>9895358.6400000006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7184</v>
      </c>
      <c r="C68" s="66">
        <v>7973</v>
      </c>
      <c r="D68" s="98">
        <f>IFERROR(((B68/C68)-1)*100,IF(B68+C68&lt;&gt;0,100,0))</f>
        <v>-9.8958986579706476</v>
      </c>
      <c r="E68" s="66">
        <v>56912</v>
      </c>
      <c r="F68" s="66">
        <v>54334</v>
      </c>
      <c r="G68" s="98">
        <f>IFERROR(((E68/F68)-1)*100,IF(E68+F68&lt;&gt;0,100,0))</f>
        <v>4.7447270585637025</v>
      </c>
    </row>
    <row r="69" spans="1:7" s="16" customFormat="1" ht="12" x14ac:dyDescent="0.2">
      <c r="A69" s="79" t="s">
        <v>54</v>
      </c>
      <c r="B69" s="67">
        <v>248320732.47099999</v>
      </c>
      <c r="C69" s="66">
        <v>273341371.24800003</v>
      </c>
      <c r="D69" s="98">
        <f>IFERROR(((B69/C69)-1)*100,IF(B69+C69&lt;&gt;0,100,0))</f>
        <v>-9.1536230548499908</v>
      </c>
      <c r="E69" s="66">
        <v>2115010455.425</v>
      </c>
      <c r="F69" s="66">
        <v>1722055148.9879999</v>
      </c>
      <c r="G69" s="98">
        <f>IFERROR(((E69/F69)-1)*100,IF(E69+F69&lt;&gt;0,100,0))</f>
        <v>22.818973403257626</v>
      </c>
    </row>
    <row r="70" spans="1:7" s="62" customFormat="1" ht="12" x14ac:dyDescent="0.2">
      <c r="A70" s="79" t="s">
        <v>55</v>
      </c>
      <c r="B70" s="67">
        <v>225908030.80930999</v>
      </c>
      <c r="C70" s="66">
        <v>264457141.35815001</v>
      </c>
      <c r="D70" s="98">
        <f>IFERROR(((B70/C70)-1)*100,IF(B70+C70&lt;&gt;0,100,0))</f>
        <v>-14.576694866648953</v>
      </c>
      <c r="E70" s="66">
        <v>1974389681.6896501</v>
      </c>
      <c r="F70" s="66">
        <v>1694899008.1429801</v>
      </c>
      <c r="G70" s="98">
        <f>IFERROR(((E70/F70)-1)*100,IF(E70+F70&lt;&gt;0,100,0))</f>
        <v>16.490107800162956</v>
      </c>
    </row>
    <row r="71" spans="1:7" s="16" customFormat="1" ht="12" x14ac:dyDescent="0.2">
      <c r="A71" s="79" t="s">
        <v>94</v>
      </c>
      <c r="B71" s="98">
        <f>IFERROR(B69/B68/1000,)</f>
        <v>34.565803517678169</v>
      </c>
      <c r="C71" s="98">
        <f>IFERROR(C69/C68/1000,)</f>
        <v>34.283377806095572</v>
      </c>
      <c r="D71" s="98">
        <f>IFERROR(((B71/C71)-1)*100,IF(B71+C71&lt;&gt;0,100,0))</f>
        <v>0.82379779839658607</v>
      </c>
      <c r="E71" s="98">
        <f>IFERROR(E69/E68/1000,)</f>
        <v>37.162820765831455</v>
      </c>
      <c r="F71" s="98">
        <f>IFERROR(F69/F68/1000,)</f>
        <v>31.693877663856885</v>
      </c>
      <c r="G71" s="98">
        <f>IFERROR(((E71/F71)-1)*100,IF(E71+F71&lt;&gt;0,100,0))</f>
        <v>17.255519062633518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3100</v>
      </c>
      <c r="C74" s="66">
        <v>2841</v>
      </c>
      <c r="D74" s="98">
        <f>IFERROR(((B74/C74)-1)*100,IF(B74+C74&lt;&gt;0,100,0))</f>
        <v>9.116508271735313</v>
      </c>
      <c r="E74" s="66">
        <v>23956</v>
      </c>
      <c r="F74" s="66">
        <v>24123</v>
      </c>
      <c r="G74" s="98">
        <f>IFERROR(((E74/F74)-1)*100,IF(E74+F74&lt;&gt;0,100,0))</f>
        <v>-0.6922853708079435</v>
      </c>
    </row>
    <row r="75" spans="1:7" s="16" customFormat="1" ht="12" x14ac:dyDescent="0.2">
      <c r="A75" s="79" t="s">
        <v>54</v>
      </c>
      <c r="B75" s="67">
        <v>642004600.00199997</v>
      </c>
      <c r="C75" s="66">
        <v>595706015.60000002</v>
      </c>
      <c r="D75" s="98">
        <f>IFERROR(((B75/C75)-1)*100,IF(B75+C75&lt;&gt;0,100,0))</f>
        <v>7.7720525208004876</v>
      </c>
      <c r="E75" s="66">
        <v>5224489703.7279997</v>
      </c>
      <c r="F75" s="66">
        <v>4879935334.7860003</v>
      </c>
      <c r="G75" s="98">
        <f>IFERROR(((E75/F75)-1)*100,IF(E75+F75&lt;&gt;0,100,0))</f>
        <v>7.060633908115288</v>
      </c>
    </row>
    <row r="76" spans="1:7" s="16" customFormat="1" ht="12" x14ac:dyDescent="0.2">
      <c r="A76" s="79" t="s">
        <v>55</v>
      </c>
      <c r="B76" s="67">
        <v>579821689.27803004</v>
      </c>
      <c r="C76" s="66">
        <v>555223880.86467004</v>
      </c>
      <c r="D76" s="98">
        <f>IFERROR(((B76/C76)-1)*100,IF(B76+C76&lt;&gt;0,100,0))</f>
        <v>4.4302504379049701</v>
      </c>
      <c r="E76" s="66">
        <v>4892311274.6766005</v>
      </c>
      <c r="F76" s="66">
        <v>4721870376.7414598</v>
      </c>
      <c r="G76" s="98">
        <f>IFERROR(((E76/F76)-1)*100,IF(E76+F76&lt;&gt;0,100,0))</f>
        <v>3.6096056082920436</v>
      </c>
    </row>
    <row r="77" spans="1:7" s="16" customFormat="1" ht="12" x14ac:dyDescent="0.2">
      <c r="A77" s="79" t="s">
        <v>94</v>
      </c>
      <c r="B77" s="98">
        <f>IFERROR(B75/B74/1000,)</f>
        <v>207.0982580651613</v>
      </c>
      <c r="C77" s="98">
        <f>IFERROR(C75/C74/1000,)</f>
        <v>209.68180767335446</v>
      </c>
      <c r="D77" s="98">
        <f>IFERROR(((B77/C77)-1)*100,IF(B77+C77&lt;&gt;0,100,0))</f>
        <v>-1.2321286414212151</v>
      </c>
      <c r="E77" s="98">
        <f>IFERROR(E75/E74/1000,)</f>
        <v>218.08689696643845</v>
      </c>
      <c r="F77" s="98">
        <f>IFERROR(F75/F74/1000,)</f>
        <v>202.29388280006634</v>
      </c>
      <c r="G77" s="98">
        <f>IFERROR(((E77/F77)-1)*100,IF(E77+F77&lt;&gt;0,100,0))</f>
        <v>7.8069657607891418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248</v>
      </c>
      <c r="C80" s="66">
        <v>259</v>
      </c>
      <c r="D80" s="98">
        <f>IFERROR(((B80/C80)-1)*100,IF(B80+C80&lt;&gt;0,100,0))</f>
        <v>-4.2471042471042502</v>
      </c>
      <c r="E80" s="66">
        <v>1825</v>
      </c>
      <c r="F80" s="66">
        <v>1691</v>
      </c>
      <c r="G80" s="98">
        <f>IFERROR(((E80/F80)-1)*100,IF(E80+F80&lt;&gt;0,100,0))</f>
        <v>7.9243051448846913</v>
      </c>
    </row>
    <row r="81" spans="1:7" s="16" customFormat="1" ht="12" x14ac:dyDescent="0.2">
      <c r="A81" s="79" t="s">
        <v>54</v>
      </c>
      <c r="B81" s="67">
        <v>26137587.206999999</v>
      </c>
      <c r="C81" s="66">
        <v>34836914.262000002</v>
      </c>
      <c r="D81" s="98">
        <f>IFERROR(((B81/C81)-1)*100,IF(B81+C81&lt;&gt;0,100,0))</f>
        <v>-24.971577532885004</v>
      </c>
      <c r="E81" s="66">
        <v>218836472.06299999</v>
      </c>
      <c r="F81" s="66">
        <v>190820554.53099999</v>
      </c>
      <c r="G81" s="98">
        <f>IFERROR(((E81/F81)-1)*100,IF(E81+F81&lt;&gt;0,100,0))</f>
        <v>14.681813288331401</v>
      </c>
    </row>
    <row r="82" spans="1:7" s="16" customFormat="1" ht="12" x14ac:dyDescent="0.2">
      <c r="A82" s="79" t="s">
        <v>55</v>
      </c>
      <c r="B82" s="67">
        <v>7059915.2539502</v>
      </c>
      <c r="C82" s="66">
        <v>13505341.9782904</v>
      </c>
      <c r="D82" s="98">
        <f>IFERROR(((B82/C82)-1)*100,IF(B82+C82&lt;&gt;0,100,0))</f>
        <v>-47.725016772630489</v>
      </c>
      <c r="E82" s="66">
        <v>74134300.647694305</v>
      </c>
      <c r="F82" s="66">
        <v>120308817.995451</v>
      </c>
      <c r="G82" s="98">
        <f>IFERROR(((E82/F82)-1)*100,IF(E82+F82&lt;&gt;0,100,0))</f>
        <v>-38.379994182556601</v>
      </c>
    </row>
    <row r="83" spans="1:7" s="32" customFormat="1" x14ac:dyDescent="0.2">
      <c r="A83" s="79" t="s">
        <v>94</v>
      </c>
      <c r="B83" s="98">
        <f>IFERROR(B81/B80/1000,)</f>
        <v>105.39349680241935</v>
      </c>
      <c r="C83" s="98">
        <f>IFERROR(C81/C80/1000,)</f>
        <v>134.50546047104248</v>
      </c>
      <c r="D83" s="98">
        <f>IFERROR(((B83/C83)-1)*100,IF(B83+C83&lt;&gt;0,100,0))</f>
        <v>-21.643703955714578</v>
      </c>
      <c r="E83" s="98">
        <f>IFERROR(E81/E80/1000,)</f>
        <v>119.9103956509589</v>
      </c>
      <c r="F83" s="98">
        <f>IFERROR(F81/F80/1000,)</f>
        <v>112.84479865819041</v>
      </c>
      <c r="G83" s="98">
        <f>IFERROR(((E83/F83)-1)*100,IF(E83+F83&lt;&gt;0,100,0))</f>
        <v>6.2613404222292557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10532</v>
      </c>
      <c r="C86" s="64">
        <f>C68+C74+C80</f>
        <v>11073</v>
      </c>
      <c r="D86" s="98">
        <f>IFERROR(((B86/C86)-1)*100,IF(B86+C86&lt;&gt;0,100,0))</f>
        <v>-4.8857581504560654</v>
      </c>
      <c r="E86" s="64">
        <f>E68+E74+E80</f>
        <v>82693</v>
      </c>
      <c r="F86" s="64">
        <f>F68+F74+F80</f>
        <v>80148</v>
      </c>
      <c r="G86" s="98">
        <f>IFERROR(((E86/F86)-1)*100,IF(E86+F86&lt;&gt;0,100,0))</f>
        <v>3.175375555222848</v>
      </c>
    </row>
    <row r="87" spans="1:7" s="62" customFormat="1" ht="12" x14ac:dyDescent="0.2">
      <c r="A87" s="79" t="s">
        <v>54</v>
      </c>
      <c r="B87" s="64">
        <f t="shared" ref="B87:C87" si="1">B69+B75+B81</f>
        <v>916462919.67999995</v>
      </c>
      <c r="C87" s="64">
        <f t="shared" si="1"/>
        <v>903884301.11000001</v>
      </c>
      <c r="D87" s="98">
        <f>IFERROR(((B87/C87)-1)*100,IF(B87+C87&lt;&gt;0,100,0))</f>
        <v>1.391618214250756</v>
      </c>
      <c r="E87" s="64">
        <f t="shared" ref="E87:F87" si="2">E69+E75+E81</f>
        <v>7558336631.2159996</v>
      </c>
      <c r="F87" s="64">
        <f t="shared" si="2"/>
        <v>6792811038.3050003</v>
      </c>
      <c r="G87" s="98">
        <f>IFERROR(((E87/F87)-1)*100,IF(E87+F87&lt;&gt;0,100,0))</f>
        <v>11.269643577513966</v>
      </c>
    </row>
    <row r="88" spans="1:7" s="62" customFormat="1" ht="12" x14ac:dyDescent="0.2">
      <c r="A88" s="79" t="s">
        <v>55</v>
      </c>
      <c r="B88" s="64">
        <f t="shared" ref="B88:C88" si="3">B70+B76+B82</f>
        <v>812789635.34129024</v>
      </c>
      <c r="C88" s="64">
        <f t="shared" si="3"/>
        <v>833186364.20111048</v>
      </c>
      <c r="D88" s="98">
        <f>IFERROR(((B88/C88)-1)*100,IF(B88+C88&lt;&gt;0,100,0))</f>
        <v>-2.4480392066158374</v>
      </c>
      <c r="E88" s="64">
        <f t="shared" ref="E88:F88" si="4">E70+E76+E82</f>
        <v>6940835257.0139456</v>
      </c>
      <c r="F88" s="64">
        <f t="shared" si="4"/>
        <v>6537078202.8798904</v>
      </c>
      <c r="G88" s="98">
        <f>IFERROR(((E88/F88)-1)*100,IF(E88+F88&lt;&gt;0,100,0))</f>
        <v>6.1764146244446261</v>
      </c>
    </row>
    <row r="89" spans="1:7" s="63" customFormat="1" x14ac:dyDescent="0.2">
      <c r="A89" s="79" t="s">
        <v>95</v>
      </c>
      <c r="B89" s="98">
        <f>IFERROR((B75/B87)*100,IF(B75+B87&lt;&gt;0,100,0))</f>
        <v>70.052435970477433</v>
      </c>
      <c r="C89" s="98">
        <f>IFERROR((C75/C87)*100,IF(C75+C87&lt;&gt;0,100,0))</f>
        <v>65.905118040932138</v>
      </c>
      <c r="D89" s="98">
        <f>IFERROR(((B89/C89)-1)*100,IF(B89+C89&lt;&gt;0,100,0))</f>
        <v>6.2928616969770035</v>
      </c>
      <c r="E89" s="98">
        <f>IFERROR((E75/E87)*100,IF(E75+E87&lt;&gt;0,100,0))</f>
        <v>69.122215093606826</v>
      </c>
      <c r="F89" s="98">
        <f>IFERROR((F75/F87)*100,IF(F75+F87&lt;&gt;0,100,0))</f>
        <v>71.839703876168514</v>
      </c>
      <c r="G89" s="98">
        <f>IFERROR(((E89/F89)-1)*100,IF(E89+F89&lt;&gt;0,100,0))</f>
        <v>-3.7827115591203886</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134007980.69400001</v>
      </c>
      <c r="C97" s="135">
        <v>72586718.408000007</v>
      </c>
      <c r="D97" s="65">
        <f>B97-C97</f>
        <v>61421262.285999998</v>
      </c>
      <c r="E97" s="135">
        <v>920321147.19599998</v>
      </c>
      <c r="F97" s="135">
        <v>569841912.37300003</v>
      </c>
      <c r="G97" s="80">
        <f>E97-F97</f>
        <v>350479234.82299995</v>
      </c>
    </row>
    <row r="98" spans="1:7" s="62" customFormat="1" ht="13.5" x14ac:dyDescent="0.2">
      <c r="A98" s="114" t="s">
        <v>88</v>
      </c>
      <c r="B98" s="66">
        <v>142869441.866</v>
      </c>
      <c r="C98" s="135">
        <v>78657494.961999997</v>
      </c>
      <c r="D98" s="65">
        <f>B98-C98</f>
        <v>64211946.903999999</v>
      </c>
      <c r="E98" s="135">
        <v>944236009.68099999</v>
      </c>
      <c r="F98" s="135">
        <v>549686000.278</v>
      </c>
      <c r="G98" s="80">
        <f>E98-F98</f>
        <v>394550009.403</v>
      </c>
    </row>
    <row r="99" spans="1:7" s="62" customFormat="1" ht="12" x14ac:dyDescent="0.2">
      <c r="A99" s="115" t="s">
        <v>16</v>
      </c>
      <c r="B99" s="65">
        <f>B97-B98</f>
        <v>-8861461.1719999909</v>
      </c>
      <c r="C99" s="65">
        <f>C97-C98</f>
        <v>-6070776.5539999902</v>
      </c>
      <c r="D99" s="82"/>
      <c r="E99" s="65">
        <f>E97-E98</f>
        <v>-23914862.485000014</v>
      </c>
      <c r="F99" s="82">
        <f>F97-F98</f>
        <v>20155912.095000029</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28065263.085000001</v>
      </c>
      <c r="C102" s="135">
        <v>26845312.758000001</v>
      </c>
      <c r="D102" s="65">
        <f>B102-C102</f>
        <v>1219950.3269999996</v>
      </c>
      <c r="E102" s="135">
        <v>275966113.24599999</v>
      </c>
      <c r="F102" s="135">
        <v>211215555.26800001</v>
      </c>
      <c r="G102" s="80">
        <f>E102-F102</f>
        <v>64750557.977999985</v>
      </c>
    </row>
    <row r="103" spans="1:7" s="16" customFormat="1" ht="13.5" x14ac:dyDescent="0.2">
      <c r="A103" s="79" t="s">
        <v>88</v>
      </c>
      <c r="B103" s="66">
        <v>43700676.273000002</v>
      </c>
      <c r="C103" s="135">
        <v>56277731.090000004</v>
      </c>
      <c r="D103" s="65">
        <f>B103-C103</f>
        <v>-12577054.817000002</v>
      </c>
      <c r="E103" s="135">
        <v>336109149.41799998</v>
      </c>
      <c r="F103" s="135">
        <v>243699207.08000001</v>
      </c>
      <c r="G103" s="80">
        <f>E103-F103</f>
        <v>92409942.33799997</v>
      </c>
    </row>
    <row r="104" spans="1:7" s="28" customFormat="1" ht="12" x14ac:dyDescent="0.2">
      <c r="A104" s="81" t="s">
        <v>16</v>
      </c>
      <c r="B104" s="65">
        <f>B102-B103</f>
        <v>-15635413.188000001</v>
      </c>
      <c r="C104" s="65">
        <f>C102-C103</f>
        <v>-29432418.332000002</v>
      </c>
      <c r="D104" s="82"/>
      <c r="E104" s="65">
        <f>E102-E103</f>
        <v>-60143036.171999991</v>
      </c>
      <c r="F104" s="82">
        <f>F102-F103</f>
        <v>-32483651.812000006</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876.69099243767903</v>
      </c>
      <c r="C111" s="137">
        <v>824.81918437426498</v>
      </c>
      <c r="D111" s="98">
        <f>IFERROR(((B111/C111)-1)*100,IF(B111+C111&lt;&gt;0,100,0))</f>
        <v>6.2888702210249559</v>
      </c>
      <c r="E111" s="84"/>
      <c r="F111" s="136">
        <v>877.21631766006305</v>
      </c>
      <c r="G111" s="136">
        <v>874.12955362438299</v>
      </c>
    </row>
    <row r="112" spans="1:7" s="16" customFormat="1" ht="12" x14ac:dyDescent="0.2">
      <c r="A112" s="79" t="s">
        <v>50</v>
      </c>
      <c r="B112" s="136">
        <v>863.99857975021996</v>
      </c>
      <c r="C112" s="137">
        <v>813.48610286964094</v>
      </c>
      <c r="D112" s="98">
        <f>IFERROR(((B112/C112)-1)*100,IF(B112+C112&lt;&gt;0,100,0))</f>
        <v>6.209384118842598</v>
      </c>
      <c r="E112" s="84"/>
      <c r="F112" s="136">
        <v>864.73193055727802</v>
      </c>
      <c r="G112" s="136">
        <v>861.64815291936497</v>
      </c>
    </row>
    <row r="113" spans="1:7" s="16" customFormat="1" ht="12" x14ac:dyDescent="0.2">
      <c r="A113" s="79" t="s">
        <v>51</v>
      </c>
      <c r="B113" s="136">
        <v>942.738548706801</v>
      </c>
      <c r="C113" s="137">
        <v>878.85016147318504</v>
      </c>
      <c r="D113" s="98">
        <f>IFERROR(((B113/C113)-1)*100,IF(B113+C113&lt;&gt;0,100,0))</f>
        <v>7.2695426404112196</v>
      </c>
      <c r="E113" s="84"/>
      <c r="F113" s="136">
        <v>942.738548706801</v>
      </c>
      <c r="G113" s="136">
        <v>937.63669285672199</v>
      </c>
    </row>
    <row r="114" spans="1:7" s="28" customFormat="1" ht="12" x14ac:dyDescent="0.2">
      <c r="A114" s="81" t="s">
        <v>52</v>
      </c>
      <c r="B114" s="85"/>
      <c r="C114" s="84"/>
      <c r="D114" s="86"/>
      <c r="E114" s="84"/>
      <c r="F114" s="71"/>
      <c r="G114" s="71"/>
    </row>
    <row r="115" spans="1:7" s="16" customFormat="1" ht="12" x14ac:dyDescent="0.2">
      <c r="A115" s="79" t="s">
        <v>56</v>
      </c>
      <c r="B115" s="136">
        <v>658.68662977112899</v>
      </c>
      <c r="C115" s="137">
        <v>618.47517991767199</v>
      </c>
      <c r="D115" s="98">
        <f>IFERROR(((B115/C115)-1)*100,IF(B115+C115&lt;&gt;0,100,0))</f>
        <v>6.501707935767076</v>
      </c>
      <c r="E115" s="84"/>
      <c r="F115" s="136">
        <v>658.68662977112899</v>
      </c>
      <c r="G115" s="136">
        <v>657.78479377740598</v>
      </c>
    </row>
    <row r="116" spans="1:7" s="16" customFormat="1" ht="12" x14ac:dyDescent="0.2">
      <c r="A116" s="79" t="s">
        <v>57</v>
      </c>
      <c r="B116" s="136">
        <v>864.69809927706399</v>
      </c>
      <c r="C116" s="137">
        <v>809.40832715325598</v>
      </c>
      <c r="D116" s="98">
        <f>IFERROR(((B116/C116)-1)*100,IF(B116+C116&lt;&gt;0,100,0))</f>
        <v>6.8308874852160084</v>
      </c>
      <c r="E116" s="84"/>
      <c r="F116" s="136">
        <v>865.10155625967104</v>
      </c>
      <c r="G116" s="136">
        <v>863.18527175940505</v>
      </c>
    </row>
    <row r="117" spans="1:7" s="16" customFormat="1" ht="12" x14ac:dyDescent="0.2">
      <c r="A117" s="79" t="s">
        <v>59</v>
      </c>
      <c r="B117" s="136">
        <v>995.07158958814898</v>
      </c>
      <c r="C117" s="137">
        <v>926.53806512512597</v>
      </c>
      <c r="D117" s="98">
        <f>IFERROR(((B117/C117)-1)*100,IF(B117+C117&lt;&gt;0,100,0))</f>
        <v>7.3967305869692135</v>
      </c>
      <c r="E117" s="84"/>
      <c r="F117" s="136">
        <v>995.71340952308799</v>
      </c>
      <c r="G117" s="136">
        <v>992.513451865045</v>
      </c>
    </row>
    <row r="118" spans="1:7" s="16" customFormat="1" ht="12" x14ac:dyDescent="0.2">
      <c r="A118" s="79" t="s">
        <v>58</v>
      </c>
      <c r="B118" s="136">
        <v>938.745650066807</v>
      </c>
      <c r="C118" s="137">
        <v>890.58642413667303</v>
      </c>
      <c r="D118" s="98">
        <f>IFERROR(((B118/C118)-1)*100,IF(B118+C118&lt;&gt;0,100,0))</f>
        <v>5.4075859035038754</v>
      </c>
      <c r="E118" s="84"/>
      <c r="F118" s="136">
        <v>939.37508571452497</v>
      </c>
      <c r="G118" s="136">
        <v>934.89673407484702</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0</v>
      </c>
      <c r="G126" s="98">
        <f>IFERROR(((E126/F126)-1)*100,IF(E126+F126&lt;&gt;0,100,0))</f>
        <v>0</v>
      </c>
    </row>
    <row r="127" spans="1:7" s="16" customFormat="1" ht="12" x14ac:dyDescent="0.2">
      <c r="A127" s="79" t="s">
        <v>72</v>
      </c>
      <c r="B127" s="67">
        <v>162</v>
      </c>
      <c r="C127" s="66">
        <v>134</v>
      </c>
      <c r="D127" s="98">
        <f>IFERROR(((B127/C127)-1)*100,IF(B127+C127&lt;&gt;0,100,0))</f>
        <v>20.895522388059696</v>
      </c>
      <c r="E127" s="66">
        <v>2907</v>
      </c>
      <c r="F127" s="66">
        <v>2534</v>
      </c>
      <c r="G127" s="98">
        <f>IFERROR(((E127/F127)-1)*100,IF(E127+F127&lt;&gt;0,100,0))</f>
        <v>14.719810576164161</v>
      </c>
    </row>
    <row r="128" spans="1:7" s="16" customFormat="1" ht="12" x14ac:dyDescent="0.2">
      <c r="A128" s="79" t="s">
        <v>74</v>
      </c>
      <c r="B128" s="67">
        <v>3</v>
      </c>
      <c r="C128" s="66">
        <v>1</v>
      </c>
      <c r="D128" s="98">
        <f>IFERROR(((B128/C128)-1)*100,IF(B128+C128&lt;&gt;0,100,0))</f>
        <v>200</v>
      </c>
      <c r="E128" s="66">
        <v>84</v>
      </c>
      <c r="F128" s="66">
        <v>72</v>
      </c>
      <c r="G128" s="98">
        <f>IFERROR(((E128/F128)-1)*100,IF(E128+F128&lt;&gt;0,100,0))</f>
        <v>16.666666666666675</v>
      </c>
    </row>
    <row r="129" spans="1:7" s="28" customFormat="1" ht="12" x14ac:dyDescent="0.2">
      <c r="A129" s="81" t="s">
        <v>34</v>
      </c>
      <c r="B129" s="82">
        <f>SUM(B126:B128)</f>
        <v>165</v>
      </c>
      <c r="C129" s="82">
        <f>SUM(C126:C128)</f>
        <v>135</v>
      </c>
      <c r="D129" s="98">
        <f>IFERROR(((B129/C129)-1)*100,IF(B129+C129&lt;&gt;0,100,0))</f>
        <v>22.222222222222232</v>
      </c>
      <c r="E129" s="82">
        <f>SUM(E126:E128)</f>
        <v>2991</v>
      </c>
      <c r="F129" s="82">
        <f>SUM(F126:F128)</f>
        <v>2606</v>
      </c>
      <c r="G129" s="98">
        <f>IFERROR(((E129/F129)-1)*100,IF(E129+F129&lt;&gt;0,100,0))</f>
        <v>14.773599386032243</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12</v>
      </c>
      <c r="C132" s="66">
        <v>11</v>
      </c>
      <c r="D132" s="98">
        <f>IFERROR(((B132/C132)-1)*100,IF(B132+C132&lt;&gt;0,100,0))</f>
        <v>9.0909090909090828</v>
      </c>
      <c r="E132" s="66">
        <v>248</v>
      </c>
      <c r="F132" s="66">
        <v>169</v>
      </c>
      <c r="G132" s="98">
        <f>IFERROR(((E132/F132)-1)*100,IF(E132+F132&lt;&gt;0,100,0))</f>
        <v>46.745562130177511</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12</v>
      </c>
      <c r="C134" s="82">
        <f>SUM(C132:C133)</f>
        <v>11</v>
      </c>
      <c r="D134" s="98">
        <f>IFERROR(((B134/C134)-1)*100,IF(B134+C134&lt;&gt;0,100,0))</f>
        <v>9.0909090909090828</v>
      </c>
      <c r="E134" s="82">
        <f>SUM(E132:E133)</f>
        <v>248</v>
      </c>
      <c r="F134" s="82">
        <f>SUM(F132:F133)</f>
        <v>169</v>
      </c>
      <c r="G134" s="98">
        <f>IFERROR(((E134/F134)-1)*100,IF(E134+F134&lt;&gt;0,100,0))</f>
        <v>46.745562130177511</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0</v>
      </c>
      <c r="G137" s="98">
        <f>IFERROR(((E137/F137)-1)*100,IF(E137+F137&lt;&gt;0,100,0))</f>
        <v>0</v>
      </c>
    </row>
    <row r="138" spans="1:7" s="16" customFormat="1" ht="12" x14ac:dyDescent="0.2">
      <c r="A138" s="79" t="s">
        <v>72</v>
      </c>
      <c r="B138" s="67">
        <v>27396</v>
      </c>
      <c r="C138" s="66">
        <v>25058</v>
      </c>
      <c r="D138" s="98">
        <f>IFERROR(((B138/C138)-1)*100,IF(B138+C138&lt;&gt;0,100,0))</f>
        <v>9.3303535796951174</v>
      </c>
      <c r="E138" s="66">
        <v>3286755</v>
      </c>
      <c r="F138" s="66">
        <v>2826053</v>
      </c>
      <c r="G138" s="98">
        <f>IFERROR(((E138/F138)-1)*100,IF(E138+F138&lt;&gt;0,100,0))</f>
        <v>16.301958951229857</v>
      </c>
    </row>
    <row r="139" spans="1:7" s="16" customFormat="1" ht="12" x14ac:dyDescent="0.2">
      <c r="A139" s="79" t="s">
        <v>74</v>
      </c>
      <c r="B139" s="67">
        <v>7</v>
      </c>
      <c r="C139" s="66">
        <v>1</v>
      </c>
      <c r="D139" s="98">
        <f>IFERROR(((B139/C139)-1)*100,IF(B139+C139&lt;&gt;0,100,0))</f>
        <v>600</v>
      </c>
      <c r="E139" s="66">
        <v>3735</v>
      </c>
      <c r="F139" s="66">
        <v>3745</v>
      </c>
      <c r="G139" s="98">
        <f>IFERROR(((E139/F139)-1)*100,IF(E139+F139&lt;&gt;0,100,0))</f>
        <v>-0.26702269692924219</v>
      </c>
    </row>
    <row r="140" spans="1:7" s="16" customFormat="1" ht="12" x14ac:dyDescent="0.2">
      <c r="A140" s="81" t="s">
        <v>34</v>
      </c>
      <c r="B140" s="82">
        <f>SUM(B137:B139)</f>
        <v>27403</v>
      </c>
      <c r="C140" s="82">
        <f>SUM(C137:C139)</f>
        <v>25059</v>
      </c>
      <c r="D140" s="98">
        <f>IFERROR(((B140/C140)-1)*100,IF(B140+C140&lt;&gt;0,100,0))</f>
        <v>9.3539247376192236</v>
      </c>
      <c r="E140" s="82">
        <f>SUM(E137:E139)</f>
        <v>3290490</v>
      </c>
      <c r="F140" s="82">
        <f>SUM(F137:F139)</f>
        <v>2829798</v>
      </c>
      <c r="G140" s="98">
        <f>IFERROR(((E140/F140)-1)*100,IF(E140+F140&lt;&gt;0,100,0))</f>
        <v>16.280031295520025</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3966</v>
      </c>
      <c r="C143" s="66">
        <v>12300</v>
      </c>
      <c r="D143" s="98">
        <f>IFERROR(((B143/C143)-1)*100,)</f>
        <v>-67.756097560975604</v>
      </c>
      <c r="E143" s="66">
        <v>113321</v>
      </c>
      <c r="F143" s="66">
        <v>138667</v>
      </c>
      <c r="G143" s="98">
        <f>IFERROR(((E143/F143)-1)*100,)</f>
        <v>-18.278321446342684</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3966</v>
      </c>
      <c r="C145" s="82">
        <f>SUM(C143:C144)</f>
        <v>12300</v>
      </c>
      <c r="D145" s="98">
        <f>IFERROR(((B145/C145)-1)*100,)</f>
        <v>-67.756097560975604</v>
      </c>
      <c r="E145" s="82">
        <f>SUM(E143:E144)</f>
        <v>113321</v>
      </c>
      <c r="F145" s="82">
        <f>SUM(F143:F144)</f>
        <v>138667</v>
      </c>
      <c r="G145" s="98">
        <f>IFERROR(((E145/F145)-1)*100,)</f>
        <v>-18.278321446342684</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0</v>
      </c>
      <c r="G148" s="98">
        <f>IFERROR(((E148/F148)-1)*100,IF(E148+F148&lt;&gt;0,100,0))</f>
        <v>0</v>
      </c>
    </row>
    <row r="149" spans="1:7" s="32" customFormat="1" x14ac:dyDescent="0.2">
      <c r="A149" s="79" t="s">
        <v>72</v>
      </c>
      <c r="B149" s="67">
        <v>2330194.2569400002</v>
      </c>
      <c r="C149" s="66">
        <v>2354060.2014100002</v>
      </c>
      <c r="D149" s="98">
        <f>IFERROR(((B149/C149)-1)*100,IF(B149+C149&lt;&gt;0,100,0))</f>
        <v>-1.013820481553751</v>
      </c>
      <c r="E149" s="66">
        <v>289932930.41681999</v>
      </c>
      <c r="F149" s="66">
        <v>263817643.37893</v>
      </c>
      <c r="G149" s="98">
        <f>IFERROR(((E149/F149)-1)*100,IF(E149+F149&lt;&gt;0,100,0))</f>
        <v>9.898991857940187</v>
      </c>
    </row>
    <row r="150" spans="1:7" s="32" customFormat="1" x14ac:dyDescent="0.2">
      <c r="A150" s="79" t="s">
        <v>74</v>
      </c>
      <c r="B150" s="67">
        <v>61286.38</v>
      </c>
      <c r="C150" s="66">
        <v>8198.26</v>
      </c>
      <c r="D150" s="98">
        <f>IFERROR(((B150/C150)-1)*100,IF(B150+C150&lt;&gt;0,100,0))</f>
        <v>647.55350525599329</v>
      </c>
      <c r="E150" s="66">
        <v>24588166.760000002</v>
      </c>
      <c r="F150" s="66">
        <v>25934721.649999999</v>
      </c>
      <c r="G150" s="98">
        <f>IFERROR(((E150/F150)-1)*100,IF(E150+F150&lt;&gt;0,100,0))</f>
        <v>-5.1920930872994209</v>
      </c>
    </row>
    <row r="151" spans="1:7" s="16" customFormat="1" ht="12" x14ac:dyDescent="0.2">
      <c r="A151" s="81" t="s">
        <v>34</v>
      </c>
      <c r="B151" s="82">
        <f>SUM(B148:B150)</f>
        <v>2391480.6369400001</v>
      </c>
      <c r="C151" s="82">
        <f>SUM(C148:C150)</f>
        <v>2362258.46141</v>
      </c>
      <c r="D151" s="98">
        <f>IFERROR(((B151/C151)-1)*100,IF(B151+C151&lt;&gt;0,100,0))</f>
        <v>1.2370439563399005</v>
      </c>
      <c r="E151" s="82">
        <f>SUM(E148:E150)</f>
        <v>314521097.17681998</v>
      </c>
      <c r="F151" s="82">
        <f>SUM(F148:F150)</f>
        <v>289752365.02893001</v>
      </c>
      <c r="G151" s="98">
        <f>IFERROR(((E151/F151)-1)*100,IF(E151+F151&lt;&gt;0,100,0))</f>
        <v>8.5482415805016707</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4986.4979999999996</v>
      </c>
      <c r="C154" s="66">
        <v>8106.9</v>
      </c>
      <c r="D154" s="98">
        <f>IFERROR(((B154/C154)-1)*100,IF(B154+C154&lt;&gt;0,100,0))</f>
        <v>-38.490693113273878</v>
      </c>
      <c r="E154" s="66">
        <v>182479.24350000001</v>
      </c>
      <c r="F154" s="66">
        <v>254903.943</v>
      </c>
      <c r="G154" s="98">
        <f>IFERROR(((E154/F154)-1)*100,IF(E154+F154&lt;&gt;0,100,0))</f>
        <v>-28.412545780039189</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4986.4979999999996</v>
      </c>
      <c r="C156" s="82">
        <f>SUM(C154:C155)</f>
        <v>8106.9</v>
      </c>
      <c r="D156" s="98">
        <f>IFERROR(((B156/C156)-1)*100,IF(B156+C156&lt;&gt;0,100,0))</f>
        <v>-38.490693113273878</v>
      </c>
      <c r="E156" s="82">
        <f>SUM(E154:E155)</f>
        <v>182479.24350000001</v>
      </c>
      <c r="F156" s="82">
        <f>SUM(F154:F155)</f>
        <v>254903.943</v>
      </c>
      <c r="G156" s="98">
        <f>IFERROR(((E156/F156)-1)*100,IF(E156+F156&lt;&gt;0,100,0))</f>
        <v>-28.412545780039189</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1312744</v>
      </c>
      <c r="C160" s="66">
        <v>1096463</v>
      </c>
      <c r="D160" s="98">
        <f>IFERROR(((B160/C160)-1)*100,IF(B160+C160&lt;&gt;0,100,0))</f>
        <v>19.725335009024469</v>
      </c>
      <c r="E160" s="78"/>
      <c r="F160" s="78"/>
      <c r="G160" s="65"/>
    </row>
    <row r="161" spans="1:7" s="16" customFormat="1" ht="12" x14ac:dyDescent="0.2">
      <c r="A161" s="79" t="s">
        <v>74</v>
      </c>
      <c r="B161" s="67">
        <v>1595</v>
      </c>
      <c r="C161" s="66">
        <v>1706</v>
      </c>
      <c r="D161" s="98">
        <f>IFERROR(((B161/C161)-1)*100,IF(B161+C161&lt;&gt;0,100,0))</f>
        <v>-6.506447831184059</v>
      </c>
      <c r="E161" s="78"/>
      <c r="F161" s="78"/>
      <c r="G161" s="65"/>
    </row>
    <row r="162" spans="1:7" s="28" customFormat="1" ht="12" x14ac:dyDescent="0.2">
      <c r="A162" s="81" t="s">
        <v>34</v>
      </c>
      <c r="B162" s="82">
        <f>SUM(B159:B161)</f>
        <v>1314754</v>
      </c>
      <c r="C162" s="82">
        <f>SUM(C159:C161)</f>
        <v>1098384</v>
      </c>
      <c r="D162" s="98">
        <f>IFERROR(((B162/C162)-1)*100,IF(B162+C162&lt;&gt;0,100,0))</f>
        <v>19.69893953298665</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124777</v>
      </c>
      <c r="C165" s="66">
        <v>138214</v>
      </c>
      <c r="D165" s="98">
        <f>IFERROR(((B165/C165)-1)*100,IF(B165+C165&lt;&gt;0,100,0))</f>
        <v>-9.7218805620269961</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124777</v>
      </c>
      <c r="C167" s="82">
        <f>SUM(C165:C166)</f>
        <v>138214</v>
      </c>
      <c r="D167" s="98">
        <f>IFERROR(((B167/C167)-1)*100,IF(B167+C167&lt;&gt;0,100,0))</f>
        <v>-9.7218805620269961</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12324</v>
      </c>
      <c r="C175" s="113">
        <v>10712</v>
      </c>
      <c r="D175" s="111">
        <f>IFERROR(((B175/C175)-1)*100,IF(B175+C175&lt;&gt;0,100,0))</f>
        <v>15.048543689320383</v>
      </c>
      <c r="E175" s="113">
        <v>108671</v>
      </c>
      <c r="F175" s="113">
        <v>93924</v>
      </c>
      <c r="G175" s="111">
        <f>IFERROR(((E175/F175)-1)*100,IF(E175+F175&lt;&gt;0,100,0))</f>
        <v>15.700992291640059</v>
      </c>
    </row>
    <row r="176" spans="1:7" x14ac:dyDescent="0.2">
      <c r="A176" s="101" t="s">
        <v>32</v>
      </c>
      <c r="B176" s="112">
        <v>69999</v>
      </c>
      <c r="C176" s="113">
        <v>86208</v>
      </c>
      <c r="D176" s="111">
        <f t="shared" ref="D176:D178" si="5">IFERROR(((B176/C176)-1)*100,IF(B176+C176&lt;&gt;0,100,0))</f>
        <v>-18.802199331848556</v>
      </c>
      <c r="E176" s="113">
        <v>553942</v>
      </c>
      <c r="F176" s="113">
        <v>605005</v>
      </c>
      <c r="G176" s="111">
        <f>IFERROR(((E176/F176)-1)*100,IF(E176+F176&lt;&gt;0,100,0))</f>
        <v>-8.440095536400527</v>
      </c>
    </row>
    <row r="177" spans="1:7" x14ac:dyDescent="0.2">
      <c r="A177" s="101" t="s">
        <v>92</v>
      </c>
      <c r="B177" s="112">
        <v>29079713</v>
      </c>
      <c r="C177" s="113">
        <v>34023001</v>
      </c>
      <c r="D177" s="111">
        <f t="shared" si="5"/>
        <v>-14.529253313074886</v>
      </c>
      <c r="E177" s="113">
        <v>240753754</v>
      </c>
      <c r="F177" s="113">
        <v>221592521</v>
      </c>
      <c r="G177" s="111">
        <f>IFERROR(((E177/F177)-1)*100,IF(E177+F177&lt;&gt;0,100,0))</f>
        <v>8.6470576324189317</v>
      </c>
    </row>
    <row r="178" spans="1:7" x14ac:dyDescent="0.2">
      <c r="A178" s="101" t="s">
        <v>93</v>
      </c>
      <c r="B178" s="112">
        <v>98809</v>
      </c>
      <c r="C178" s="113">
        <v>103152</v>
      </c>
      <c r="D178" s="111">
        <f t="shared" si="5"/>
        <v>-4.210291608500083</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410</v>
      </c>
      <c r="C181" s="113">
        <v>672</v>
      </c>
      <c r="D181" s="111">
        <f t="shared" ref="D181:D184" si="6">IFERROR(((B181/C181)-1)*100,IF(B181+C181&lt;&gt;0,100,0))</f>
        <v>-38.988095238095234</v>
      </c>
      <c r="E181" s="113">
        <v>3197</v>
      </c>
      <c r="F181" s="113">
        <v>4112</v>
      </c>
      <c r="G181" s="111">
        <f t="shared" ref="G181" si="7">IFERROR(((E181/F181)-1)*100,IF(E181+F181&lt;&gt;0,100,0))</f>
        <v>-22.251945525291827</v>
      </c>
    </row>
    <row r="182" spans="1:7" x14ac:dyDescent="0.2">
      <c r="A182" s="101" t="s">
        <v>32</v>
      </c>
      <c r="B182" s="112">
        <v>3439</v>
      </c>
      <c r="C182" s="113">
        <v>9056</v>
      </c>
      <c r="D182" s="111">
        <f t="shared" si="6"/>
        <v>-62.025176678445227</v>
      </c>
      <c r="E182" s="113">
        <v>33942</v>
      </c>
      <c r="F182" s="113">
        <v>42150</v>
      </c>
      <c r="G182" s="111">
        <f t="shared" ref="G182" si="8">IFERROR(((E182/F182)-1)*100,IF(E182+F182&lt;&gt;0,100,0))</f>
        <v>-19.473309608540923</v>
      </c>
    </row>
    <row r="183" spans="1:7" x14ac:dyDescent="0.2">
      <c r="A183" s="101" t="s">
        <v>92</v>
      </c>
      <c r="B183" s="112">
        <v>46490</v>
      </c>
      <c r="C183" s="113">
        <v>148840</v>
      </c>
      <c r="D183" s="111">
        <f t="shared" si="6"/>
        <v>-68.765116904058047</v>
      </c>
      <c r="E183" s="113">
        <v>361049</v>
      </c>
      <c r="F183" s="113">
        <v>820581</v>
      </c>
      <c r="G183" s="111">
        <f t="shared" ref="G183" si="9">IFERROR(((E183/F183)-1)*100,IF(E183+F183&lt;&gt;0,100,0))</f>
        <v>-56.000809182761969</v>
      </c>
    </row>
    <row r="184" spans="1:7" x14ac:dyDescent="0.2">
      <c r="A184" s="101" t="s">
        <v>93</v>
      </c>
      <c r="B184" s="112">
        <v>29389</v>
      </c>
      <c r="C184" s="113">
        <v>27473</v>
      </c>
      <c r="D184" s="111">
        <f t="shared" si="6"/>
        <v>6.9741200451352237</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2023-03-06T06:23:29Z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