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7FE6A790-9AF9-40BE-8BE1-4D2562079060}"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<sst xmlns="http://schemas.openxmlformats.org/spreadsheetml/2006/main" count="270" uniqueCount="102">
  <si>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</si>
  <si>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</si>
  <si>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</si>
  <si>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</si>
  <si>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</si>
  <si>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</si>
  <si>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</si>
  <si>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</si>
  <si>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</si>
  <si>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</si>
  <si>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</si>
  <si>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</si>
  <si>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</si>
  <si>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</si>
  <si>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</si>
  <si>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</si>
  <si>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</si>
  <si>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</si>
  <si>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</si>
  <si>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</si>
  <si>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</si>
  <si>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</si>
  <si>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</si>
  <si>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</si>
  <si>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</si>
  <si>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</si>
  <si>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</si>
  <si>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</si>
  <si>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</si>
  <si>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</si>
  <si>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</si>
  <si>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</si>
  <si>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</si>
  <si>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</si>
  <si>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</si>
  <si>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</si>
  <si>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</si>
  <si>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</si>
  <si>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</si>
  <si>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</si>
  <si>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</si>
  <si>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</si>
  <si>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</si>
  <si>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</si>
  <si>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</si>
  <si>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</si>
  <si>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</si>
  <si>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</si>
  <si>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</si>
  <si>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</si>
  <si>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</si>
  <si>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</si>
  <si>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</si>
  <si>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</si>
  <si>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</si>
  <si>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</si>
  <si>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</si>
  <si>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</si>
  <si>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</si>
  <si>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</si>
  <si>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</si>
  <si>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</si>
  <si>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</si>
  <si>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</si>
  <si>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</si>
  <si>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</si>
  <si>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</si>
  <si>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</si>
  <si>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</si>
  <si>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</si>
  <si>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</si>
  <si>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</si>
  <si>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</si>
  <si>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</si>
  <si>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</si>
  <si>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</si>
  <si>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</si>
  <si>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</si>
  <si>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</si>
  <si>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</si>
  <si>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</si>
  <si>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</si>
  <si>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</si>
  <si>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</si>
  <si>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</si>
  <si>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</si>
  <si>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</si>
  <si>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</si>
  <si>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</si>
  <si>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</si>
  <si>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</si>
  <si>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</si>
  <si>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</si>
  <si>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</si>
  <si>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</si>
  <si>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</si>
  <si>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</si>
  <si>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</si>
  <si>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</si>
  <si>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24 March 2023</t>
  </si>
  <si>
    <t>24.03.2023</t>
  </si>
  <si>
    <t>25.03.2022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</si>
</sst>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2023</v>
      </c>
      <c r="F10" s="131">
        <v>2022</v>
      </c>
      <c r="G10" s="29" t="s">
        <v>7</v>
      </c>
    </row>
    <row r="11" spans="1:7" s="16" customFormat="1" ht="12" x14ac:dyDescent="0.2">
      <c r="A11" s="64" t="s">
        <v>8</v>
      </c>
      <c r="B11" s="67">
        <v>1470038</v>
      </c>
      <c r="C11" s="67">
        <v>1463362</v>
      </c>
      <c r="D11" s="98">
        <f>IFERROR(((B11/C11)-1)*100,IF(B11+C11&lt;&gt;0,100,0))</f>
        <v>0.45620974167703832</v>
      </c>
      <c r="E11" s="67">
        <v>17673130</v>
      </c>
      <c r="F11" s="67">
        <v>20185589</v>
      </c>
      <c r="G11" s="98">
        <f>IFERROR(((E11/F11)-1)*100,IF(E11+F11&lt;&gt;0,100,0))</f>
        <v>-12.446795582729841</v>
      </c>
    </row>
    <row r="12" spans="1:7" s="16" customFormat="1" ht="12" x14ac:dyDescent="0.2">
      <c r="A12" s="64" t="s">
        <v>9</v>
      </c>
      <c r="B12" s="67">
        <v>1330327.013</v>
      </c>
      <c r="C12" s="67">
        <v>1406514.15</v>
      </c>
      <c r="D12" s="98">
        <f>IFERROR(((B12/C12)-1)*100,IF(B12+C12&lt;&gt;0,100,0))</f>
        <v>-5.4167344850387655</v>
      </c>
      <c r="E12" s="67">
        <v>19012636.609000001</v>
      </c>
      <c r="F12" s="67">
        <v>20606209.482000001</v>
      </c>
      <c r="G12" s="98">
        <f>IFERROR(((E12/F12)-1)*100,IF(E12+F12&lt;&gt;0,100,0))</f>
        <v>-7.7334595399120909</v>
      </c>
    </row>
    <row r="13" spans="1:7" s="16" customFormat="1" ht="12" x14ac:dyDescent="0.2">
      <c r="A13" s="64" t="s">
        <v>10</v>
      </c>
      <c r="B13" s="67">
        <v>101922691.86877701</v>
      </c>
      <c r="C13" s="67">
        <v>102378952.733496</v>
      </c>
      <c r="D13" s="98">
        <f>IFERROR(((B13/C13)-1)*100,IF(B13+C13&lt;&gt;0,100,0))</f>
        <v>-0.4456588512940618</v>
      </c>
      <c r="E13" s="67">
        <v>1377343094.86303</v>
      </c>
      <c r="F13" s="67">
        <v>1541017094.17328</v>
      </c>
      <c r="G13" s="98">
        <f>IFERROR(((E13/F13)-1)*100,IF(E13+F13&lt;&gt;0,100,0))</f>
        <v>-10.621167015545495</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358</v>
      </c>
      <c r="C16" s="67">
        <v>301</v>
      </c>
      <c r="D16" s="98">
        <f>IFERROR(((B16/C16)-1)*100,IF(B16+C16&lt;&gt;0,100,0))</f>
        <v>18.93687707641196</v>
      </c>
      <c r="E16" s="67">
        <v>4492</v>
      </c>
      <c r="F16" s="67">
        <v>4787</v>
      </c>
      <c r="G16" s="98">
        <f>IFERROR(((E16/F16)-1)*100,IF(E16+F16&lt;&gt;0,100,0))</f>
        <v>-6.1625235011489421</v>
      </c>
    </row>
    <row r="17" spans="1:7" s="16" customFormat="1" ht="12" x14ac:dyDescent="0.2">
      <c r="A17" s="64" t="s">
        <v>9</v>
      </c>
      <c r="B17" s="67">
        <v>101690.671</v>
      </c>
      <c r="C17" s="67">
        <v>168609.55100000001</v>
      </c>
      <c r="D17" s="98">
        <f>IFERROR(((B17/C17)-1)*100,IF(B17+C17&lt;&gt;0,100,0))</f>
        <v>-39.688665086356821</v>
      </c>
      <c r="E17" s="67">
        <v>2236264.8369999998</v>
      </c>
      <c r="F17" s="67">
        <v>2051781.1640000001</v>
      </c>
      <c r="G17" s="98">
        <f>IFERROR(((E17/F17)-1)*100,IF(E17+F17&lt;&gt;0,100,0))</f>
        <v>8.9913912963478069</v>
      </c>
    </row>
    <row r="18" spans="1:7" s="16" customFormat="1" ht="12" x14ac:dyDescent="0.2">
      <c r="A18" s="64" t="s">
        <v>10</v>
      </c>
      <c r="B18" s="67">
        <v>6403038.9279120704</v>
      </c>
      <c r="C18" s="67">
        <v>11568839.011146899</v>
      </c>
      <c r="D18" s="98">
        <f>IFERROR(((B18/C18)-1)*100,IF(B18+C18&lt;&gt;0,100,0))</f>
        <v>-44.652709561066892</v>
      </c>
      <c r="E18" s="67">
        <v>127509190.76390301</v>
      </c>
      <c r="F18" s="67">
        <v>129464434.52119599</v>
      </c>
      <c r="G18" s="98">
        <f>IFERROR(((E18/F18)-1)*100,IF(E18+F18&lt;&gt;0,100,0))</f>
        <v>-1.5102555111171312</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2023</v>
      </c>
      <c r="F23" s="131">
        <v>2022</v>
      </c>
      <c r="G23" s="29" t="s">
        <v>13</v>
      </c>
    </row>
    <row r="24" spans="1:7" s="16" customFormat="1" ht="12" x14ac:dyDescent="0.2">
      <c r="A24" s="64" t="s">
        <v>14</v>
      </c>
      <c r="B24" s="66">
        <v>13888852.468769999</v>
      </c>
      <c r="C24" s="66">
        <v>17756813.976160001</v>
      </c>
      <c r="D24" s="65">
        <f>B24-C24</f>
        <v>-3867961.5073900018</v>
      </c>
      <c r="E24" s="67">
        <v>191896180.10872</v>
      </c>
      <c r="F24" s="67">
        <v>249154014.08548</v>
      </c>
      <c r="G24" s="65">
        <f>E24-F24</f>
        <v>-57257833.97676</v>
      </c>
    </row>
    <row r="25" spans="1:7" s="16" customFormat="1" ht="12" x14ac:dyDescent="0.2">
      <c r="A25" s="68" t="s">
        <v>15</v>
      </c>
      <c r="B25" s="66">
        <v>15840296.561899999</v>
      </c>
      <c r="C25" s="66">
        <v>16008616.15047</v>
      </c>
      <c r="D25" s="65">
        <f>B25-C25</f>
        <v>-168319.5885700006</v>
      </c>
      <c r="E25" s="67">
        <v>217895539.52737001</v>
      </c>
      <c r="F25" s="67">
        <v>221173554.25174999</v>
      </c>
      <c r="G25" s="65">
        <f>E25-F25</f>
        <v>-3278014.7243799865</v>
      </c>
    </row>
    <row r="26" spans="1:7" s="28" customFormat="1" ht="12" x14ac:dyDescent="0.2">
      <c r="A26" s="69" t="s">
        <v>16</v>
      </c>
      <c r="B26" s="70">
        <f>B24-B25</f>
        <v>-1951444.0931299999</v>
      </c>
      <c r="C26" s="70">
        <f>C24-C25</f>
        <v>1748197.8256900012</v>
      </c>
      <c r="D26" s="70"/>
      <c r="E26" s="70">
        <f>E24-E25</f>
        <v>-25999359.418650001</v>
      </c>
      <c r="F26" s="70">
        <f>F24-F25</f>
        <v>27980459.833730012</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74695.04424268</v>
      </c>
      <c r="C33" s="132">
        <v>74324.672436399997</v>
      </c>
      <c r="D33" s="98">
        <f t="shared" ref="D33:D42" si="0">IFERROR(((B33/C33)-1)*100,IF(B33+C33&lt;&gt;0,100,0))</f>
        <v>0.4983160963096589</v>
      </c>
      <c r="E33" s="64"/>
      <c r="F33" s="132">
        <v>75658.490000000005</v>
      </c>
      <c r="G33" s="132">
        <v>71905.8</v>
      </c>
    </row>
    <row r="34" spans="1:7" s="16" customFormat="1" ht="12" x14ac:dyDescent="0.2">
      <c r="A34" s="64" t="s">
        <v>23</v>
      </c>
      <c r="B34" s="132">
        <v>74517.296166689994</v>
      </c>
      <c r="C34" s="132">
        <v>82719.930402069993</v>
      </c>
      <c r="D34" s="98">
        <f t="shared" si="0"/>
        <v>-9.9161522447010384</v>
      </c>
      <c r="E34" s="64"/>
      <c r="F34" s="132">
        <v>75485.78</v>
      </c>
      <c r="G34" s="132">
        <v>72972.84</v>
      </c>
    </row>
    <row r="35" spans="1:7" s="16" customFormat="1" ht="12" x14ac:dyDescent="0.2">
      <c r="A35" s="64" t="s">
        <v>24</v>
      </c>
      <c r="B35" s="132">
        <v>67206.078316390005</v>
      </c>
      <c r="C35" s="132">
        <v>67450.678098710006</v>
      </c>
      <c r="D35" s="98">
        <f t="shared" si="0"/>
        <v>-0.36263502341969955</v>
      </c>
      <c r="E35" s="64"/>
      <c r="F35" s="132">
        <v>67586</v>
      </c>
      <c r="G35" s="132">
        <v>65754.25</v>
      </c>
    </row>
    <row r="36" spans="1:7" s="16" customFormat="1" ht="12" x14ac:dyDescent="0.2">
      <c r="A36" s="64" t="s">
        <v>25</v>
      </c>
      <c r="B36" s="132">
        <v>69180.704456050007</v>
      </c>
      <c r="C36" s="132">
        <v>67578.276907129999</v>
      </c>
      <c r="D36" s="98">
        <f t="shared" si="0"/>
        <v>2.3712169387244852</v>
      </c>
      <c r="E36" s="64"/>
      <c r="F36" s="132">
        <v>70233.320000000007</v>
      </c>
      <c r="G36" s="132">
        <v>66413.16</v>
      </c>
    </row>
    <row r="37" spans="1:7" s="16" customFormat="1" ht="12" x14ac:dyDescent="0.2">
      <c r="A37" s="64" t="s">
        <v>79</v>
      </c>
      <c r="B37" s="132">
        <v>64294.212941309997</v>
      </c>
      <c r="C37" s="132">
        <v>82078.121609950002</v>
      </c>
      <c r="D37" s="98">
        <f t="shared" si="0"/>
        <v>-21.667051243146538</v>
      </c>
      <c r="E37" s="64"/>
      <c r="F37" s="132">
        <v>66116.009999999995</v>
      </c>
      <c r="G37" s="132">
        <v>62791.43</v>
      </c>
    </row>
    <row r="38" spans="1:7" s="16" customFormat="1" ht="12" x14ac:dyDescent="0.2">
      <c r="A38" s="64" t="s">
        <v>26</v>
      </c>
      <c r="B38" s="132">
        <v>101619.18075059001</v>
      </c>
      <c r="C38" s="132">
        <v>80214.901583640007</v>
      </c>
      <c r="D38" s="98">
        <f t="shared" si="0"/>
        <v>26.68366942348208</v>
      </c>
      <c r="E38" s="64"/>
      <c r="F38" s="132">
        <v>102764.81</v>
      </c>
      <c r="G38" s="132">
        <v>95617.3</v>
      </c>
    </row>
    <row r="39" spans="1:7" s="16" customFormat="1" ht="12" x14ac:dyDescent="0.2">
      <c r="A39" s="64" t="s">
        <v>27</v>
      </c>
      <c r="B39" s="132">
        <v>15178.1535602</v>
      </c>
      <c r="C39" s="132">
        <v>17112.481221850001</v>
      </c>
      <c r="D39" s="98">
        <f t="shared" si="0"/>
        <v>-11.303607212612521</v>
      </c>
      <c r="E39" s="64"/>
      <c r="F39" s="132">
        <v>15466.26</v>
      </c>
      <c r="G39" s="132">
        <v>14641.6</v>
      </c>
    </row>
    <row r="40" spans="1:7" s="16" customFormat="1" ht="12" x14ac:dyDescent="0.2">
      <c r="A40" s="64" t="s">
        <v>28</v>
      </c>
      <c r="B40" s="132">
        <v>97990.938527730003</v>
      </c>
      <c r="C40" s="132">
        <v>85724.828738290002</v>
      </c>
      <c r="D40" s="98">
        <f t="shared" si="0"/>
        <v>14.308701422883342</v>
      </c>
      <c r="E40" s="64"/>
      <c r="F40" s="132">
        <v>99250.02</v>
      </c>
      <c r="G40" s="132">
        <v>93043.55</v>
      </c>
    </row>
    <row r="41" spans="1:7" s="16" customFormat="1" ht="12" x14ac:dyDescent="0.2">
      <c r="A41" s="64" t="s">
        <v>29</v>
      </c>
      <c r="B41" s="72"/>
      <c r="C41" s="72"/>
      <c r="D41" s="98">
        <f t="shared" si="0"/>
        <v>0</v>
      </c>
      <c r="E41" s="64"/>
      <c r="F41" s="72"/>
      <c r="G41" s="72"/>
    </row>
    <row r="42" spans="1:7" s="16" customFormat="1" ht="12" x14ac:dyDescent="0.2">
      <c r="A42" s="64" t="s">
        <v>78</v>
      </c>
      <c r="B42" s="132">
        <v>949.06494255999996</v>
      </c>
      <c r="C42" s="132">
        <v>1350.029886</v>
      </c>
      <c r="D42" s="98">
        <f t="shared" si="0"/>
        <v>-29.700449419532337</v>
      </c>
      <c r="E42" s="64"/>
      <c r="F42" s="132">
        <v>969.94</v>
      </c>
      <c r="G42" s="132">
        <v>924.59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21698.757425951098</v>
      </c>
      <c r="D48" s="72"/>
      <c r="E48" s="133">
        <v>21297.654892115799</v>
      </c>
      <c r="F48" s="72"/>
      <c r="G48" s="98">
        <f>IFERROR(((C48/E48)-1)*100,IF(C48+E48&lt;&gt;0,100,0))</f>
        <v>1.883317838828269</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1651</v>
      </c>
      <c r="D54" s="75"/>
      <c r="E54" s="134">
        <v>418330</v>
      </c>
      <c r="F54" s="134">
        <v>43238446.295000002</v>
      </c>
      <c r="G54" s="134">
        <v>8858908.8719999995</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2023</v>
      </c>
      <c r="F67" s="131">
        <v>2022</v>
      </c>
      <c r="G67" s="50" t="s">
        <v>7</v>
      </c>
    </row>
    <row r="68" spans="1:7" s="16" customFormat="1" ht="12" x14ac:dyDescent="0.2">
      <c r="A68" s="77" t="s">
        <v>53</v>
      </c>
      <c r="B68" s="67">
        <v>6548</v>
      </c>
      <c r="C68" s="66">
        <v>5540</v>
      </c>
      <c r="D68" s="98">
        <f>IFERROR(((B68/C68)-1)*100,IF(B68+C68&lt;&gt;0,100,0))</f>
        <v>18.194945848375443</v>
      </c>
      <c r="E68" s="66">
        <v>77308</v>
      </c>
      <c r="F68" s="66">
        <v>77208</v>
      </c>
      <c r="G68" s="98">
        <f>IFERROR(((E68/F68)-1)*100,IF(E68+F68&lt;&gt;0,100,0))</f>
        <v>0.12952025696819636</v>
      </c>
    </row>
    <row r="69" spans="1:7" s="16" customFormat="1" ht="12" x14ac:dyDescent="0.2">
      <c r="A69" s="79" t="s">
        <v>54</v>
      </c>
      <c r="B69" s="67">
        <v>243677223.91499999</v>
      </c>
      <c r="C69" s="66">
        <v>236301750.331</v>
      </c>
      <c r="D69" s="98">
        <f>IFERROR(((B69/C69)-1)*100,IF(B69+C69&lt;&gt;0,100,0))</f>
        <v>3.1212098825627699</v>
      </c>
      <c r="E69" s="66">
        <v>2950199208.131</v>
      </c>
      <c r="F69" s="66">
        <v>2489819444.3639998</v>
      </c>
      <c r="G69" s="98">
        <f>IFERROR(((E69/F69)-1)*100,IF(E69+F69&lt;&gt;0,100,0))</f>
        <v>18.490487927111499</v>
      </c>
    </row>
    <row r="70" spans="1:7" s="62" customFormat="1" ht="12" x14ac:dyDescent="0.2">
      <c r="A70" s="79" t="s">
        <v>55</v>
      </c>
      <c r="B70" s="67">
        <v>215877429.75038999</v>
      </c>
      <c r="C70" s="66">
        <v>243824952.58610001</v>
      </c>
      <c r="D70" s="98">
        <f>IFERROR(((B70/C70)-1)*100,IF(B70+C70&lt;&gt;0,100,0))</f>
        <v>-11.46212581579038</v>
      </c>
      <c r="E70" s="66">
        <v>2712403839.43328</v>
      </c>
      <c r="F70" s="66">
        <v>2448201225.4581299</v>
      </c>
      <c r="G70" s="98">
        <f>IFERROR(((E70/F70)-1)*100,IF(E70+F70&lt;&gt;0,100,0))</f>
        <v>10.791703362770356</v>
      </c>
    </row>
    <row r="71" spans="1:7" s="16" customFormat="1" ht="12" x14ac:dyDescent="0.2">
      <c r="A71" s="79" t="s">
        <v>94</v>
      </c>
      <c r="B71" s="98">
        <f>IFERROR(B69/B68/1000,)</f>
        <v>37.213992656536341</v>
      </c>
      <c r="C71" s="98">
        <f>IFERROR(C69/C68/1000,)</f>
        <v>42.65374554711191</v>
      </c>
      <c r="D71" s="98">
        <f>IFERROR(((B71/C71)-1)*100,IF(B71+C71&lt;&gt;0,100,0))</f>
        <v>-12.753283025443229</v>
      </c>
      <c r="E71" s="98">
        <f>IFERROR(E69/E68/1000,)</f>
        <v>38.161628914614276</v>
      </c>
      <c r="F71" s="98">
        <f>IFERROR(F69/F68/1000,)</f>
        <v>32.248205423842087</v>
      </c>
      <c r="G71" s="98">
        <f>IFERROR(((E71/F71)-1)*100,IF(E71+F71&lt;&gt;0,100,0))</f>
        <v>18.337217259228368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2393</v>
      </c>
      <c r="C74" s="66">
        <v>2426</v>
      </c>
      <c r="D74" s="98">
        <f>IFERROR(((B74/C74)-1)*100,IF(B74+C74&lt;&gt;0,100,0))</f>
        <v>-1.3602638087386598</v>
      </c>
      <c r="E74" s="66">
        <v>32023</v>
      </c>
      <c r="F74" s="66">
        <v>32233</v>
      </c>
      <c r="G74" s="98">
        <f>IFERROR(((E74/F74)-1)*100,IF(E74+F74&lt;&gt;0,100,0))</f>
        <v>-0.65150622033319783</v>
      </c>
    </row>
    <row r="75" spans="1:7" s="16" customFormat="1" ht="12" x14ac:dyDescent="0.2">
      <c r="A75" s="79" t="s">
        <v>54</v>
      </c>
      <c r="B75" s="67">
        <v>537918813.71800005</v>
      </c>
      <c r="C75" s="66">
        <v>411283367.80000001</v>
      </c>
      <c r="D75" s="98">
        <f>IFERROR(((B75/C75)-1)*100,IF(B75+C75&lt;&gt;0,100,0))</f>
        <v>30.790315347636586</v>
      </c>
      <c r="E75" s="66">
        <v>6987200436.184</v>
      </c>
      <c r="F75" s="66">
        <v>6435471200.6619997</v>
      </c>
      <c r="G75" s="98">
        <f>IFERROR(((E75/F75)-1)*100,IF(E75+F75&lt;&gt;0,100,0))</f>
        <v>8.5732531203813966</v>
      </c>
    </row>
    <row r="76" spans="1:7" s="16" customFormat="1" ht="12" x14ac:dyDescent="0.2">
      <c r="A76" s="79" t="s">
        <v>55</v>
      </c>
      <c r="B76" s="67">
        <v>501328472.08969998</v>
      </c>
      <c r="C76" s="66">
        <v>377022998.98979002</v>
      </c>
      <c r="D76" s="98">
        <f>IFERROR(((B76/C76)-1)*100,IF(B76+C76&lt;&gt;0,100,0))</f>
        <v>32.970262671767728</v>
      </c>
      <c r="E76" s="66">
        <v>6509309698.6471004</v>
      </c>
      <c r="F76" s="66">
        <v>6142614942.0022497</v>
      </c>
      <c r="G76" s="98">
        <f>IFERROR(((E76/F76)-1)*100,IF(E76+F76&lt;&gt;0,100,0))</f>
        <v>5.9696848997883523</v>
      </c>
    </row>
    <row r="77" spans="1:7" s="16" customFormat="1" ht="12" x14ac:dyDescent="0.2">
      <c r="A77" s="79" t="s">
        <v>94</v>
      </c>
      <c r="B77" s="98">
        <f>IFERROR(B75/B74/1000,)</f>
        <v>224.7884720927706</v>
      </c>
      <c r="C77" s="98">
        <f>IFERROR(C75/C74/1000,)</f>
        <v>169.53147889530092</v>
      </c>
      <c r="D77" s="98">
        <f>IFERROR(((B77/C77)-1)*100,IF(B77+C77&lt;&gt;0,100,0))</f>
        <v>32.593942763629904</v>
      </c>
      <c r="E77" s="98">
        <f>IFERROR(E75/E74/1000,)</f>
        <v>218.19318727739437</v>
      </c>
      <c r="F77" s="98">
        <f>IFERROR(F75/F74/1000,)</f>
        <v>199.65473895268823</v>
      </c>
      <c r="G77" s="98">
        <f>IFERROR(((E77/F77)-1)*100,IF(E77+F77&lt;&gt;0,100,0))</f>
        <v>9.2852533438232854</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119</v>
      </c>
      <c r="C80" s="66">
        <v>137</v>
      </c>
      <c r="D80" s="98">
        <f>IFERROR(((B80/C80)-1)*100,IF(B80+C80&lt;&gt;0,100,0))</f>
        <v>-13.138686131386857</v>
      </c>
      <c r="E80" s="66">
        <v>2266</v>
      </c>
      <c r="F80" s="66">
        <v>2304</v>
      </c>
      <c r="G80" s="98">
        <f>IFERROR(((E80/F80)-1)*100,IF(E80+F80&lt;&gt;0,100,0))</f>
        <v>-1.649305555555558</v>
      </c>
    </row>
    <row r="81" spans="1:7" s="16" customFormat="1" ht="12" x14ac:dyDescent="0.2">
      <c r="A81" s="79" t="s">
        <v>54</v>
      </c>
      <c r="B81" s="67">
        <v>10213664.276000001</v>
      </c>
      <c r="C81" s="66">
        <v>17017827.482000001</v>
      </c>
      <c r="D81" s="98">
        <f>IFERROR(((B81/C81)-1)*100,IF(B81+C81&lt;&gt;0,100,0))</f>
        <v>-39.982560718733694</v>
      </c>
      <c r="E81" s="66">
        <v>264117586.042</v>
      </c>
      <c r="F81" s="66">
        <v>264932980.241</v>
      </c>
      <c r="G81" s="98">
        <f>IFERROR(((E81/F81)-1)*100,IF(E81+F81&lt;&gt;0,100,0))</f>
        <v>-0.30777376159746295</v>
      </c>
    </row>
    <row r="82" spans="1:7" s="16" customFormat="1" ht="12" x14ac:dyDescent="0.2">
      <c r="A82" s="79" t="s">
        <v>55</v>
      </c>
      <c r="B82" s="67">
        <v>1914368.9933001699</v>
      </c>
      <c r="C82" s="66">
        <v>9505946.1681599095</v>
      </c>
      <c r="D82" s="98">
        <f>IFERROR(((B82/C82)-1)*100,IF(B82+C82&lt;&gt;0,100,0))</f>
        <v>-79.861352468917474</v>
      </c>
      <c r="E82" s="66">
        <v>87694919.907576203</v>
      </c>
      <c r="F82" s="66">
        <v>155767359.93232501</v>
      </c>
      <c r="G82" s="98">
        <f>IFERROR(((E82/F82)-1)*100,IF(E82+F82&lt;&gt;0,100,0))</f>
        <v>-43.701350561711827</v>
      </c>
    </row>
    <row r="83" spans="1:7" s="32" customFormat="1" x14ac:dyDescent="0.2">
      <c r="A83" s="79" t="s">
        <v>94</v>
      </c>
      <c r="B83" s="98">
        <f>IFERROR(B81/B80/1000,)</f>
        <v>85.829111563025222</v>
      </c>
      <c r="C83" s="98">
        <f>IFERROR(C81/C80/1000,)</f>
        <v>124.21771884671533</v>
      </c>
      <c r="D83" s="98">
        <f>IFERROR(((B83/C83)-1)*100,IF(B83+C83&lt;&gt;0,100,0))</f>
        <v>-30.904292592155592</v>
      </c>
      <c r="E83" s="98">
        <f>IFERROR(E81/E80/1000,)</f>
        <v>116.55674582612534</v>
      </c>
      <c r="F83" s="98">
        <f>IFERROR(F81/F80/1000,)</f>
        <v>114.98827267404513</v>
      </c>
      <c r="G83" s="98">
        <f>IFERROR(((E83/F83)-1)*100,IF(E83+F83&lt;&gt;0,100,0))</f>
        <v>1.3640287966811382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9060</v>
      </c>
      <c r="C86" s="64">
        <f>C68+C74+C80</f>
        <v>8103</v>
      </c>
      <c r="D86" s="98">
        <f>IFERROR(((B86/C86)-1)*100,IF(B86+C86&lt;&gt;0,100,0))</f>
        <v>11.810440577563863</v>
      </c>
      <c r="E86" s="64">
        <f>E68+E74+E80</f>
        <v>111597</v>
      </c>
      <c r="F86" s="64">
        <f>F68+F74+F80</f>
        <v>111745</v>
      </c>
      <c r="G86" s="98">
        <f>IFERROR(((E86/F86)-1)*100,IF(E86+F86&lt;&gt;0,100,0))</f>
        <v>-0.13244440467135021</v>
      </c>
    </row>
    <row r="87" spans="1:7" s="62" customFormat="1" ht="12" x14ac:dyDescent="0.2">
      <c r="A87" s="79" t="s">
        <v>54</v>
      </c>
      <c r="B87" s="64">
        <f t="shared" ref="B87:C87" si="1">B69+B75+B81</f>
        <v>791809701.90900004</v>
      </c>
      <c r="C87" s="64">
        <f t="shared" si="1"/>
        <v>664602945.61300004</v>
      </c>
      <c r="D87" s="98">
        <f>IFERROR(((B87/C87)-1)*100,IF(B87+C87&lt;&gt;0,100,0))</f>
        <v>19.140263692131263</v>
      </c>
      <c r="E87" s="64">
        <f t="shared" ref="E87:F87" si="2">E69+E75+E81</f>
        <v>10201517230.357</v>
      </c>
      <c r="F87" s="64">
        <f t="shared" si="2"/>
        <v>9190223625.2669983</v>
      </c>
      <c r="G87" s="98">
        <f>IFERROR(((E87/F87)-1)*100,IF(E87+F87&lt;&gt;0,100,0))</f>
        <v>11.004015204914253</v>
      </c>
    </row>
    <row r="88" spans="1:7" s="62" customFormat="1" ht="12" x14ac:dyDescent="0.2">
      <c r="A88" s="79" t="s">
        <v>55</v>
      </c>
      <c r="B88" s="64">
        <f t="shared" ref="B88:C88" si="3">B70+B76+B82</f>
        <v>719120270.83339024</v>
      </c>
      <c r="C88" s="64">
        <f t="shared" si="3"/>
        <v>630353897.74405003</v>
      </c>
      <c r="D88" s="98">
        <f>IFERROR(((B88/C88)-1)*100,IF(B88+C88&lt;&gt;0,100,0))</f>
        <v>14.081990038773906</v>
      </c>
      <c r="E88" s="64">
        <f t="shared" ref="E88:F88" si="4">E70+E76+E82</f>
        <v>9309408457.9879551</v>
      </c>
      <c r="F88" s="64">
        <f t="shared" si="4"/>
        <v>8746583527.3927059</v>
      </c>
      <c r="G88" s="98">
        <f>IFERROR(((E88/F88)-1)*100,IF(E88+F88&lt;&gt;0,100,0))</f>
        <v>6.4347974135567698</v>
      </c>
    </row>
    <row r="89" spans="1:7" s="63" customFormat="1" x14ac:dyDescent="0.2">
      <c r="A89" s="79" t="s">
        <v>95</v>
      </c>
      <c r="B89" s="98">
        <f>IFERROR((B75/B87)*100,IF(B75+B87&lt;&gt;0,100,0))</f>
        <v>67.93536533097712</v>
      </c>
      <c r="C89" s="98">
        <f>IFERROR((C75/C87)*100,IF(C75+C87&lt;&gt;0,100,0))</f>
        <v>61.884072364537992</v>
      </c>
      <c r="D89" s="98">
        <f>IFERROR(((B89/C89)-1)*100,IF(B89+C89&lt;&gt;0,100,0))</f>
        <v>9.7784336667325675</v>
      </c>
      <c r="E89" s="98">
        <f>IFERROR((E75/E87)*100,IF(E75+E87&lt;&gt;0,100,0))</f>
        <v>68.491777040693037</v>
      </c>
      <c r="F89" s="98">
        <f>IFERROR((F75/F87)*100,IF(F75+F87&lt;&gt;0,100,0))</f>
        <v>70.025186144205861</v>
      </c>
      <c r="G89" s="98">
        <f>IFERROR(((E89/F89)-1)*100,IF(E89+F89&lt;&gt;0,100,0))</f>
        <v>-2.1897965402833952</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2023</v>
      </c>
      <c r="F94" s="131">
        <v>2022</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100710699.96699999</v>
      </c>
      <c r="C97" s="135">
        <v>52315820.093000002</v>
      </c>
      <c r="D97" s="65">
        <f>B97-C97</f>
        <v>48394879.873999991</v>
      </c>
      <c r="E97" s="135">
        <v>1310450163.5079999</v>
      </c>
      <c r="F97" s="135">
        <v>773735609.98399997</v>
      </c>
      <c r="G97" s="80">
        <f>E97-F97</f>
        <v>536714553.52399993</v>
      </c>
    </row>
    <row r="98" spans="1:7" s="62" customFormat="1" ht="13.5" x14ac:dyDescent="0.2">
      <c r="A98" s="114" t="s">
        <v>88</v>
      </c>
      <c r="B98" s="66">
        <v>108374545.705</v>
      </c>
      <c r="C98" s="135">
        <v>46038516.623000003</v>
      </c>
      <c r="D98" s="65">
        <f>B98-C98</f>
        <v>62336029.081999995</v>
      </c>
      <c r="E98" s="135">
        <v>1330358355.6989999</v>
      </c>
      <c r="F98" s="135">
        <v>755258787.329</v>
      </c>
      <c r="G98" s="80">
        <f>E98-F98</f>
        <v>575099568.36999989</v>
      </c>
    </row>
    <row r="99" spans="1:7" s="62" customFormat="1" ht="12" x14ac:dyDescent="0.2">
      <c r="A99" s="115" t="s">
        <v>16</v>
      </c>
      <c r="B99" s="65">
        <f>B97-B98</f>
        <v>-7663845.7380000055</v>
      </c>
      <c r="C99" s="65">
        <f>C97-C98</f>
        <v>6277303.4699999988</v>
      </c>
      <c r="D99" s="82"/>
      <c r="E99" s="65">
        <f>E97-E98</f>
        <v>-19908192.190999985</v>
      </c>
      <c r="F99" s="82">
        <f>F97-F98</f>
        <v>18476822.654999971</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35630694.384000003</v>
      </c>
      <c r="C102" s="135">
        <v>21093202.982000001</v>
      </c>
      <c r="D102" s="65">
        <f>B102-C102</f>
        <v>14537491.402000003</v>
      </c>
      <c r="E102" s="135">
        <v>392295306.07999998</v>
      </c>
      <c r="F102" s="135">
        <v>301379027.32800001</v>
      </c>
      <c r="G102" s="80">
        <f>E102-F102</f>
        <v>90916278.751999974</v>
      </c>
    </row>
    <row r="103" spans="1:7" s="16" customFormat="1" ht="13.5" x14ac:dyDescent="0.2">
      <c r="A103" s="79" t="s">
        <v>88</v>
      </c>
      <c r="B103" s="66">
        <v>35249304.314000003</v>
      </c>
      <c r="C103" s="135">
        <v>19363327.017999999</v>
      </c>
      <c r="D103" s="65">
        <f>B103-C103</f>
        <v>15885977.296000004</v>
      </c>
      <c r="E103" s="135">
        <v>464910428.958</v>
      </c>
      <c r="F103" s="135">
        <v>347314819.24299997</v>
      </c>
      <c r="G103" s="80">
        <f>E103-F103</f>
        <v>117595609.71500003</v>
      </c>
    </row>
    <row r="104" spans="1:7" s="28" customFormat="1" ht="12" x14ac:dyDescent="0.2">
      <c r="A104" s="81" t="s">
        <v>16</v>
      </c>
      <c r="B104" s="65">
        <f>B102-B103</f>
        <v>381390.0700000003</v>
      </c>
      <c r="C104" s="65">
        <f>C102-C103</f>
        <v>1729875.9640000015</v>
      </c>
      <c r="D104" s="82"/>
      <c r="E104" s="65">
        <f>E102-E103</f>
        <v>-72615122.878000021</v>
      </c>
      <c r="F104" s="82">
        <f>F102-F103</f>
        <v>-45935791.914999962</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879.08059023508804</v>
      </c>
      <c r="C111" s="137">
        <v>832.39586106077502</v>
      </c>
      <c r="D111" s="98">
        <f>IFERROR(((B111/C111)-1)*100,IF(B111+C111&lt;&gt;0,100,0))</f>
        <v>5.6084768507642213</v>
      </c>
      <c r="E111" s="84"/>
      <c r="F111" s="136">
        <v>881.139567719713</v>
      </c>
      <c r="G111" s="136">
        <v>879.08059023508804</v>
      </c>
    </row>
    <row r="112" spans="1:7" s="16" customFormat="1" ht="12" x14ac:dyDescent="0.2">
      <c r="A112" s="79" t="s">
        <v>50</v>
      </c>
      <c r="B112" s="136">
        <v>866.51588872124398</v>
      </c>
      <c r="C112" s="137">
        <v>820.95585125307002</v>
      </c>
      <c r="D112" s="98">
        <f>IFERROR(((B112/C112)-1)*100,IF(B112+C112&lt;&gt;0,100,0))</f>
        <v>5.5496330769350344</v>
      </c>
      <c r="E112" s="84"/>
      <c r="F112" s="136">
        <v>868.49629391509598</v>
      </c>
      <c r="G112" s="136">
        <v>866.51588872124398</v>
      </c>
    </row>
    <row r="113" spans="1:7" s="16" customFormat="1" ht="12" x14ac:dyDescent="0.2">
      <c r="A113" s="79" t="s">
        <v>51</v>
      </c>
      <c r="B113" s="136">
        <v>943.10355704260303</v>
      </c>
      <c r="C113" s="137">
        <v>886.95292066996706</v>
      </c>
      <c r="D113" s="98">
        <f>IFERROR(((B113/C113)-1)*100,IF(B113+C113&lt;&gt;0,100,0))</f>
        <v>6.3307347057634189</v>
      </c>
      <c r="E113" s="84"/>
      <c r="F113" s="136">
        <v>945.98079327488404</v>
      </c>
      <c r="G113" s="136">
        <v>943.10355704260303</v>
      </c>
    </row>
    <row r="114" spans="1:7" s="28" customFormat="1" ht="12" x14ac:dyDescent="0.2">
      <c r="A114" s="81" t="s">
        <v>52</v>
      </c>
      <c r="B114" s="85"/>
      <c r="C114" s="84"/>
      <c r="D114" s="86"/>
      <c r="E114" s="84"/>
      <c r="F114" s="71"/>
      <c r="G114" s="71"/>
    </row>
    <row r="115" spans="1:7" s="16" customFormat="1" ht="12" x14ac:dyDescent="0.2">
      <c r="A115" s="79" t="s">
        <v>56</v>
      </c>
      <c r="B115" s="136">
        <v>665.44029262823005</v>
      </c>
      <c r="C115" s="137">
        <v>620.86169818340602</v>
      </c>
      <c r="D115" s="98">
        <f>IFERROR(((B115/C115)-1)*100,IF(B115+C115&lt;&gt;0,100,0))</f>
        <v>7.1801166951122264</v>
      </c>
      <c r="E115" s="84"/>
      <c r="F115" s="136">
        <v>665.44029262823005</v>
      </c>
      <c r="G115" s="136">
        <v>664.47242137674004</v>
      </c>
    </row>
    <row r="116" spans="1:7" s="16" customFormat="1" ht="12" x14ac:dyDescent="0.2">
      <c r="A116" s="79" t="s">
        <v>57</v>
      </c>
      <c r="B116" s="136">
        <v>876.27252203318199</v>
      </c>
      <c r="C116" s="137">
        <v>804.33064218758602</v>
      </c>
      <c r="D116" s="98">
        <f>IFERROR(((B116/C116)-1)*100,IF(B116+C116&lt;&gt;0,100,0))</f>
        <v>8.9443166867211978</v>
      </c>
      <c r="E116" s="84"/>
      <c r="F116" s="136">
        <v>876.27252203318199</v>
      </c>
      <c r="G116" s="136">
        <v>874.16006603267294</v>
      </c>
    </row>
    <row r="117" spans="1:7" s="16" customFormat="1" ht="12" x14ac:dyDescent="0.2">
      <c r="A117" s="79" t="s">
        <v>59</v>
      </c>
      <c r="B117" s="136">
        <v>1003.36770301072</v>
      </c>
      <c r="C117" s="137">
        <v>931.67902975561901</v>
      </c>
      <c r="D117" s="98">
        <f>IFERROR(((B117/C117)-1)*100,IF(B117+C117&lt;&gt;0,100,0))</f>
        <v>7.6945676531868568</v>
      </c>
      <c r="E117" s="84"/>
      <c r="F117" s="136">
        <v>1005.5250129050301</v>
      </c>
      <c r="G117" s="136">
        <v>1003.36770301072</v>
      </c>
    </row>
    <row r="118" spans="1:7" s="16" customFormat="1" ht="12" x14ac:dyDescent="0.2">
      <c r="A118" s="79" t="s">
        <v>58</v>
      </c>
      <c r="B118" s="136">
        <v>929.86204042444297</v>
      </c>
      <c r="C118" s="137">
        <v>906.38008168670297</v>
      </c>
      <c r="D118" s="98">
        <f>IFERROR(((B118/C118)-1)*100,IF(B118+C118&lt;&gt;0,100,0))</f>
        <v>2.590740817477144</v>
      </c>
      <c r="E118" s="84"/>
      <c r="F118" s="136">
        <v>934.92835312921602</v>
      </c>
      <c r="G118" s="136">
        <v>929.86204042444297</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2023</v>
      </c>
      <c r="F124" s="131">
        <v>2022</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0</v>
      </c>
      <c r="F126" s="66">
        <v>6</v>
      </c>
      <c r="G126" s="98">
        <f>IFERROR(((E126/F126)-1)*100,IF(E126+F126&lt;&gt;0,100,0))</f>
        <v>-100</v>
      </c>
    </row>
    <row r="127" spans="1:7" s="16" customFormat="1" ht="12" x14ac:dyDescent="0.2">
      <c r="A127" s="79" t="s">
        <v>72</v>
      </c>
      <c r="B127" s="67">
        <v>45</v>
      </c>
      <c r="C127" s="66">
        <v>18</v>
      </c>
      <c r="D127" s="98">
        <f>IFERROR(((B127/C127)-1)*100,IF(B127+C127&lt;&gt;0,100,0))</f>
        <v>150</v>
      </c>
      <c r="E127" s="66">
        <v>3197</v>
      </c>
      <c r="F127" s="66">
        <v>3029</v>
      </c>
      <c r="G127" s="98">
        <f>IFERROR(((E127/F127)-1)*100,IF(E127+F127&lt;&gt;0,100,0))</f>
        <v>5.5463849455265724</v>
      </c>
    </row>
    <row r="128" spans="1:7" s="16" customFormat="1" ht="12" x14ac:dyDescent="0.2">
      <c r="A128" s="79" t="s">
        <v>74</v>
      </c>
      <c r="B128" s="67">
        <v>0</v>
      </c>
      <c r="C128" s="66">
        <v>3</v>
      </c>
      <c r="D128" s="98">
        <f>IFERROR(((B128/C128)-1)*100,IF(B128+C128&lt;&gt;0,100,0))</f>
        <v>-100</v>
      </c>
      <c r="E128" s="66">
        <v>89</v>
      </c>
      <c r="F128" s="66">
        <v>77</v>
      </c>
      <c r="G128" s="98">
        <f>IFERROR(((E128/F128)-1)*100,IF(E128+F128&lt;&gt;0,100,0))</f>
        <v>15.58441558441559</v>
      </c>
    </row>
    <row r="129" spans="1:7" s="28" customFormat="1" ht="12" x14ac:dyDescent="0.2">
      <c r="A129" s="81" t="s">
        <v>34</v>
      </c>
      <c r="B129" s="82">
        <f>SUM(B126:B128)</f>
        <v>45</v>
      </c>
      <c r="C129" s="82">
        <f>SUM(C126:C128)</f>
        <v>21</v>
      </c>
      <c r="D129" s="98">
        <f>IFERROR(((B129/C129)-1)*100,IF(B129+C129&lt;&gt;0,100,0))</f>
        <v>114.28571428571428</v>
      </c>
      <c r="E129" s="82">
        <f>SUM(E126:E128)</f>
        <v>3286</v>
      </c>
      <c r="F129" s="82">
        <f>SUM(F126:F128)</f>
        <v>3112</v>
      </c>
      <c r="G129" s="98">
        <f>IFERROR(((E129/F129)-1)*100,IF(E129+F129&lt;&gt;0,100,0))</f>
        <v>5.5912596401028303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0</v>
      </c>
      <c r="C132" s="66">
        <v>4</v>
      </c>
      <c r="D132" s="98">
        <f>IFERROR(((B132/C132)-1)*100,IF(B132+C132&lt;&gt;0,100,0))</f>
        <v>-100</v>
      </c>
      <c r="E132" s="66">
        <v>248</v>
      </c>
      <c r="F132" s="66">
        <v>247</v>
      </c>
      <c r="G132" s="98">
        <f>IFERROR(((E132/F132)-1)*100,IF(E132+F132&lt;&gt;0,100,0))</f>
        <v>0.40485829959513442</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0</v>
      </c>
      <c r="C134" s="82">
        <f>SUM(C132:C133)</f>
        <v>4</v>
      </c>
      <c r="D134" s="98">
        <f>IFERROR(((B134/C134)-1)*100,IF(B134+C134&lt;&gt;0,100,0))</f>
        <v>-100</v>
      </c>
      <c r="E134" s="82">
        <f>SUM(E132:E133)</f>
        <v>248</v>
      </c>
      <c r="F134" s="82">
        <f>SUM(F132:F133)</f>
        <v>247</v>
      </c>
      <c r="G134" s="98">
        <f>IFERROR(((E134/F134)-1)*100,IF(E134+F134&lt;&gt;0,100,0))</f>
        <v>0.40485829959513442</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0</v>
      </c>
      <c r="F137" s="66">
        <v>222</v>
      </c>
      <c r="G137" s="98">
        <f>IFERROR(((E137/F137)-1)*100,IF(E137+F137&lt;&gt;0,100,0))</f>
        <v>-100</v>
      </c>
    </row>
    <row r="138" spans="1:7" s="16" customFormat="1" ht="12" x14ac:dyDescent="0.2">
      <c r="A138" s="79" t="s">
        <v>72</v>
      </c>
      <c r="B138" s="67">
        <v>83373</v>
      </c>
      <c r="C138" s="66">
        <v>879</v>
      </c>
      <c r="D138" s="98">
        <f>IFERROR(((B138/C138)-1)*100,IF(B138+C138&lt;&gt;0,100,0))</f>
        <v>9384.9829351535827</v>
      </c>
      <c r="E138" s="66">
        <v>3476092</v>
      </c>
      <c r="F138" s="66">
        <v>2921845</v>
      </c>
      <c r="G138" s="98">
        <f>IFERROR(((E138/F138)-1)*100,IF(E138+F138&lt;&gt;0,100,0))</f>
        <v>18.969076046128386</v>
      </c>
    </row>
    <row r="139" spans="1:7" s="16" customFormat="1" ht="12" x14ac:dyDescent="0.2">
      <c r="A139" s="79" t="s">
        <v>74</v>
      </c>
      <c r="B139" s="67">
        <v>0</v>
      </c>
      <c r="C139" s="66">
        <v>3</v>
      </c>
      <c r="D139" s="98">
        <f>IFERROR(((B139/C139)-1)*100,IF(B139+C139&lt;&gt;0,100,0))</f>
        <v>-100</v>
      </c>
      <c r="E139" s="66">
        <v>3745</v>
      </c>
      <c r="F139" s="66">
        <v>3751</v>
      </c>
      <c r="G139" s="98">
        <f>IFERROR(((E139/F139)-1)*100,IF(E139+F139&lt;&gt;0,100,0))</f>
        <v>-0.15995734470807266</v>
      </c>
    </row>
    <row r="140" spans="1:7" s="16" customFormat="1" ht="12" x14ac:dyDescent="0.2">
      <c r="A140" s="81" t="s">
        <v>34</v>
      </c>
      <c r="B140" s="82">
        <f>SUM(B137:B139)</f>
        <v>83373</v>
      </c>
      <c r="C140" s="82">
        <f>SUM(C137:C139)</f>
        <v>882</v>
      </c>
      <c r="D140" s="98">
        <f>IFERROR(((B140/C140)-1)*100,IF(B140+C140&lt;&gt;0,100,0))</f>
        <v>9352.7210884353735</v>
      </c>
      <c r="E140" s="82">
        <f>SUM(E137:E139)</f>
        <v>3479837</v>
      </c>
      <c r="F140" s="82">
        <f>SUM(F137:F139)</f>
        <v>2925818</v>
      </c>
      <c r="G140" s="98">
        <f>IFERROR(((E140/F140)-1)*100,IF(E140+F140&lt;&gt;0,100,0))</f>
        <v>18.935525039493228</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0</v>
      </c>
      <c r="C143" s="66">
        <v>56</v>
      </c>
      <c r="D143" s="98">
        <f>IFERROR(((B143/C143)-1)*100,)</f>
        <v>-100</v>
      </c>
      <c r="E143" s="66">
        <v>113321</v>
      </c>
      <c r="F143" s="66">
        <v>165828</v>
      </c>
      <c r="G143" s="98">
        <f>IFERROR(((E143/F143)-1)*100,)</f>
        <v>-31.66353088742553</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0</v>
      </c>
      <c r="C145" s="82">
        <f>SUM(C143:C144)</f>
        <v>56</v>
      </c>
      <c r="D145" s="98">
        <f>IFERROR(((B145/C145)-1)*100,)</f>
        <v>-100</v>
      </c>
      <c r="E145" s="82">
        <f>SUM(E143:E144)</f>
        <v>113321</v>
      </c>
      <c r="F145" s="82">
        <f>SUM(F143:F144)</f>
        <v>165828</v>
      </c>
      <c r="G145" s="98">
        <f>IFERROR(((E145/F145)-1)*100,)</f>
        <v>-31.66353088742553</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0</v>
      </c>
      <c r="F148" s="66">
        <v>5233.7470000000003</v>
      </c>
      <c r="G148" s="98">
        <f>IFERROR(((E148/F148)-1)*100,IF(E148+F148&lt;&gt;0,100,0))</f>
        <v>-100</v>
      </c>
    </row>
    <row r="149" spans="1:7" s="32" customFormat="1" x14ac:dyDescent="0.2">
      <c r="A149" s="79" t="s">
        <v>72</v>
      </c>
      <c r="B149" s="67">
        <v>6677962.6433899999</v>
      </c>
      <c r="C149" s="66">
        <v>97351.111919999996</v>
      </c>
      <c r="D149" s="98">
        <f>IFERROR(((B149/C149)-1)*100,IF(B149+C149&lt;&gt;0,100,0))</f>
        <v>6759.6675597066978</v>
      </c>
      <c r="E149" s="66">
        <v>305800484.26354998</v>
      </c>
      <c r="F149" s="66">
        <v>272533156.21486998</v>
      </c>
      <c r="G149" s="98">
        <f>IFERROR(((E149/F149)-1)*100,IF(E149+F149&lt;&gt;0,100,0))</f>
        <v>12.206708538043509</v>
      </c>
    </row>
    <row r="150" spans="1:7" s="32" customFormat="1" x14ac:dyDescent="0.2">
      <c r="A150" s="79" t="s">
        <v>74</v>
      </c>
      <c r="B150" s="67">
        <v>0</v>
      </c>
      <c r="C150" s="66">
        <v>9422.43</v>
      </c>
      <c r="D150" s="98">
        <f>IFERROR(((B150/C150)-1)*100,IF(B150+C150&lt;&gt;0,100,0))</f>
        <v>-100</v>
      </c>
      <c r="E150" s="66">
        <v>24631890.34</v>
      </c>
      <c r="F150" s="66">
        <v>25969378.460000001</v>
      </c>
      <c r="G150" s="98">
        <f>IFERROR(((E150/F150)-1)*100,IF(E150+F150&lt;&gt;0,100,0))</f>
        <v>-5.1502507927176699</v>
      </c>
    </row>
    <row r="151" spans="1:7" s="16" customFormat="1" ht="12" x14ac:dyDescent="0.2">
      <c r="A151" s="81" t="s">
        <v>34</v>
      </c>
      <c r="B151" s="82">
        <f>SUM(B148:B150)</f>
        <v>6677962.6433899999</v>
      </c>
      <c r="C151" s="82">
        <f>SUM(C148:C150)</f>
        <v>106773.54191999999</v>
      </c>
      <c r="D151" s="98">
        <f>IFERROR(((B151/C151)-1)*100,IF(B151+C151&lt;&gt;0,100,0))</f>
        <v>6154.3234244242449</v>
      </c>
      <c r="E151" s="82">
        <f>SUM(E148:E150)</f>
        <v>330432374.60354996</v>
      </c>
      <c r="F151" s="82">
        <f>SUM(F148:F150)</f>
        <v>298507768.42186993</v>
      </c>
      <c r="G151" s="98">
        <f>IFERROR(((E151/F151)-1)*100,IF(E151+F151&lt;&gt;0,100,0))</f>
        <v>10.694732117176308</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0</v>
      </c>
      <c r="C154" s="66">
        <v>102.51864</v>
      </c>
      <c r="D154" s="98">
        <f>IFERROR(((B154/C154)-1)*100,IF(B154+C154&lt;&gt;0,100,0))</f>
        <v>-100</v>
      </c>
      <c r="E154" s="66">
        <v>182479.24350000001</v>
      </c>
      <c r="F154" s="66">
        <v>290307.56663999998</v>
      </c>
      <c r="G154" s="98">
        <f>IFERROR(((E154/F154)-1)*100,IF(E154+F154&lt;&gt;0,100,0))</f>
        <v>-37.14278769513232</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0</v>
      </c>
      <c r="C156" s="82">
        <f>SUM(C154:C155)</f>
        <v>102.51864</v>
      </c>
      <c r="D156" s="98">
        <f>IFERROR(((B156/C156)-1)*100,IF(B156+C156&lt;&gt;0,100,0))</f>
        <v>-100</v>
      </c>
      <c r="E156" s="82">
        <f>SUM(E154:E155)</f>
        <v>182479.24350000001</v>
      </c>
      <c r="F156" s="82">
        <f>SUM(F154:F155)</f>
        <v>290307.56663999998</v>
      </c>
      <c r="G156" s="98">
        <f>IFERROR(((E156/F156)-1)*100,IF(E156+F156&lt;&gt;0,100,0))</f>
        <v>-37.14278769513232</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1305134</v>
      </c>
      <c r="C160" s="66">
        <v>1116159</v>
      </c>
      <c r="D160" s="98">
        <f>IFERROR(((B160/C160)-1)*100,IF(B160+C160&lt;&gt;0,100,0))</f>
        <v>16.930831539234113</v>
      </c>
      <c r="E160" s="78"/>
      <c r="F160" s="78"/>
      <c r="G160" s="65"/>
    </row>
    <row r="161" spans="1:7" s="16" customFormat="1" ht="12" x14ac:dyDescent="0.2">
      <c r="A161" s="79" t="s">
        <v>74</v>
      </c>
      <c r="B161" s="67">
        <v>1593</v>
      </c>
      <c r="C161" s="66">
        <v>1709</v>
      </c>
      <c r="D161" s="98">
        <f>IFERROR(((B161/C161)-1)*100,IF(B161+C161&lt;&gt;0,100,0))</f>
        <v>-6.787595084844944</v>
      </c>
      <c r="E161" s="78"/>
      <c r="F161" s="78"/>
      <c r="G161" s="65"/>
    </row>
    <row r="162" spans="1:7" s="28" customFormat="1" ht="12" x14ac:dyDescent="0.2">
      <c r="A162" s="81" t="s">
        <v>34</v>
      </c>
      <c r="B162" s="82">
        <f>SUM(B159:B161)</f>
        <v>1307142</v>
      </c>
      <c r="C162" s="82">
        <f>SUM(C159:C161)</f>
        <v>1118083</v>
      </c>
      <c r="D162" s="98">
        <f>IFERROR(((B162/C162)-1)*100,IF(B162+C162&lt;&gt;0,100,0))</f>
        <v>16.90920978138475</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124777</v>
      </c>
      <c r="C165" s="66">
        <v>154784</v>
      </c>
      <c r="D165" s="98">
        <f>IFERROR(((B165/C165)-1)*100,IF(B165+C165&lt;&gt;0,100,0))</f>
        <v>-19.386370684308453</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124777</v>
      </c>
      <c r="C167" s="82">
        <f>SUM(C165:C166)</f>
        <v>154784</v>
      </c>
      <c r="D167" s="98">
        <f>IFERROR(((B167/C167)-1)*100,IF(B167+C167&lt;&gt;0,100,0))</f>
        <v>-19.386370684308453</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2023</v>
      </c>
      <c r="F173" s="131">
        <v>2022</v>
      </c>
      <c r="G173" s="50" t="s">
        <v>7</v>
      </c>
    </row>
    <row r="174" spans="1:7" x14ac:dyDescent="0.2">
      <c r="A174" s="102" t="s">
        <v>33</v>
      </c>
      <c r="B174" s="104"/>
      <c r="C174" s="104"/>
      <c r="D174" s="105"/>
      <c r="E174" s="106"/>
      <c r="F174" s="106"/>
      <c r="G174" s="107"/>
    </row>
    <row r="175" spans="1:7" x14ac:dyDescent="0.2">
      <c r="A175" s="101" t="s">
        <v>31</v>
      </c>
      <c r="B175" s="112">
        <v>9490</v>
      </c>
      <c r="C175" s="113">
        <v>6553</v>
      </c>
      <c r="D175" s="111">
        <f>IFERROR(((B175/C175)-1)*100,IF(B175+C175&lt;&gt;0,100,0))</f>
        <v>44.819166793834889</v>
      </c>
      <c r="E175" s="113">
        <v>138653</v>
      </c>
      <c r="F175" s="113">
        <v>116430</v>
      </c>
      <c r="G175" s="111">
        <f>IFERROR(((E175/F175)-1)*100,IF(E175+F175&lt;&gt;0,100,0))</f>
        <v>19.087005067422492</v>
      </c>
    </row>
    <row r="176" spans="1:7" x14ac:dyDescent="0.2">
      <c r="A176" s="101" t="s">
        <v>32</v>
      </c>
      <c r="B176" s="112">
        <v>54457</v>
      </c>
      <c r="C176" s="113">
        <v>38029</v>
      </c>
      <c r="D176" s="111">
        <f t="shared" ref="D176:D178" si="5">IFERROR(((B176/C176)-1)*100,IF(B176+C176&lt;&gt;0,100,0))</f>
        <v>43.198611585894973</v>
      </c>
      <c r="E176" s="113">
        <v>701797</v>
      </c>
      <c r="F176" s="113">
        <v>755598</v>
      </c>
      <c r="G176" s="111">
        <f>IFERROR(((E176/F176)-1)*100,IF(E176+F176&lt;&gt;0,100,0))</f>
        <v>-7.1203205937548812</v>
      </c>
    </row>
    <row r="177" spans="1:7" x14ac:dyDescent="0.2">
      <c r="A177" s="101" t="s">
        <v>92</v>
      </c>
      <c r="B177" s="112">
        <v>21181268</v>
      </c>
      <c r="C177" s="113">
        <v>15824290</v>
      </c>
      <c r="D177" s="111">
        <f t="shared" si="5"/>
        <v>33.852880603173972</v>
      </c>
      <c r="E177" s="113">
        <v>299837066</v>
      </c>
      <c r="F177" s="113">
        <v>283879429</v>
      </c>
      <c r="G177" s="111">
        <f>IFERROR(((E177/F177)-1)*100,IF(E177+F177&lt;&gt;0,100,0))</f>
        <v>5.6212727552019892</v>
      </c>
    </row>
    <row r="178" spans="1:7" x14ac:dyDescent="0.2">
      <c r="A178" s="101" t="s">
        <v>93</v>
      </c>
      <c r="B178" s="112">
        <v>99412</v>
      </c>
      <c r="C178" s="113">
        <v>101181</v>
      </c>
      <c r="D178" s="111">
        <f t="shared" si="5"/>
        <v>-1.748351963313266</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216</v>
      </c>
      <c r="C181" s="113">
        <v>620</v>
      </c>
      <c r="D181" s="111">
        <f t="shared" ref="D181:D184" si="6">IFERROR(((B181/C181)-1)*100,IF(B181+C181&lt;&gt;0,100,0))</f>
        <v>-65.161290322580641</v>
      </c>
      <c r="E181" s="113">
        <v>3849</v>
      </c>
      <c r="F181" s="113">
        <v>5578</v>
      </c>
      <c r="G181" s="111">
        <f t="shared" ref="G181" si="7">IFERROR(((E181/F181)-1)*100,IF(E181+F181&lt;&gt;0,100,0))</f>
        <v>-30.996773036930804</v>
      </c>
    </row>
    <row r="182" spans="1:7" x14ac:dyDescent="0.2">
      <c r="A182" s="101" t="s">
        <v>32</v>
      </c>
      <c r="B182" s="112">
        <v>2602</v>
      </c>
      <c r="C182" s="113">
        <v>5247</v>
      </c>
      <c r="D182" s="111">
        <f t="shared" si="6"/>
        <v>-50.40975795692777</v>
      </c>
      <c r="E182" s="113">
        <v>42457</v>
      </c>
      <c r="F182" s="113">
        <v>81847</v>
      </c>
      <c r="G182" s="111">
        <f t="shared" ref="G182" si="8">IFERROR(((E182/F182)-1)*100,IF(E182+F182&lt;&gt;0,100,0))</f>
        <v>-48.126382152064217</v>
      </c>
    </row>
    <row r="183" spans="1:7" x14ac:dyDescent="0.2">
      <c r="A183" s="101" t="s">
        <v>92</v>
      </c>
      <c r="B183" s="112">
        <v>24446</v>
      </c>
      <c r="C183" s="113">
        <v>88509</v>
      </c>
      <c r="D183" s="111">
        <f t="shared" si="6"/>
        <v>-72.380209922154819</v>
      </c>
      <c r="E183" s="113">
        <v>459029</v>
      </c>
      <c r="F183" s="113">
        <v>1788332</v>
      </c>
      <c r="G183" s="111">
        <f t="shared" ref="G183" si="9">IFERROR(((E183/F183)-1)*100,IF(E183+F183&lt;&gt;0,100,0))</f>
        <v>-74.332003229825332</v>
      </c>
    </row>
    <row r="184" spans="1:7" x14ac:dyDescent="0.2">
      <c r="A184" s="101" t="s">
        <v>93</v>
      </c>
      <c r="B184" s="112">
        <v>32051</v>
      </c>
      <c r="C184" s="113">
        <v>34733</v>
      </c>
      <c r="D184" s="111">
        <f t="shared" si="6"/>
        <v>-7.7217631647136686</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2023-03-27T06:27:16Z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