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94E0F8A-FB25-441D-8605-8BF6D207EFE4}" xr6:coauthVersionLast="47" xr6:coauthVersionMax="47" xr10:uidLastSave="{00000000-0000-0000-0000-000000000000}"/>
  <bookViews>
    <workbookView xWindow="3930" yWindow="175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<sst xmlns="http://schemas.openxmlformats.org/spreadsheetml/2006/main" count="270" uniqueCount="102">
  <si>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</si>
  <si>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</si>
  <si>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</si>
  <si>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</si>
  <si>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</si>
  <si>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</si>
  <si>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</si>
  <si>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</si>
  <si>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</si>
  <si>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</si>
  <si>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</si>
  <si>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</si>
  <si>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</si>
  <si>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</si>
  <si>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</si>
  <si>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</si>
  <si>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</si>
  <si>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</si>
  <si>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</si>
  <si>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</si>
  <si>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</si>
  <si>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</si>
  <si>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</si>
  <si>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</si>
  <si>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</si>
  <si>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</si>
  <si>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</si>
  <si>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</si>
  <si>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</si>
  <si>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</si>
  <si>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</si>
  <si>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</si>
  <si>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</si>
  <si>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</si>
  <si>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</si>
  <si>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</si>
  <si>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</si>
  <si>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</si>
  <si>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</si>
  <si>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</si>
  <si>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</si>
  <si>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</si>
  <si>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</si>
  <si>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</si>
  <si>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</si>
  <si>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</si>
  <si>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</si>
  <si>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</si>
  <si>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</si>
  <si>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</si>
  <si>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</si>
  <si>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</si>
  <si>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</si>
  <si>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</si>
  <si>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</si>
  <si>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</si>
  <si>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</si>
  <si>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</si>
  <si>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</si>
  <si>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</si>
  <si>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</si>
  <si>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</si>
  <si>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</si>
  <si>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</si>
  <si>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</si>
  <si>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</si>
  <si>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</si>
  <si>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</si>
  <si>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</si>
  <si>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</si>
  <si>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</si>
  <si>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</si>
  <si>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</si>
  <si>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</si>
  <si>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</si>
  <si>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</si>
  <si>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</si>
  <si>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</si>
  <si>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</si>
  <si>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</si>
  <si>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</si>
  <si>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</si>
  <si>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</si>
  <si>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</si>
  <si>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</si>
  <si>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</si>
  <si>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</si>
  <si>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</si>
  <si>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</si>
  <si>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</si>
  <si>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</si>
  <si>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</si>
  <si>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</si>
  <si>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</si>
  <si>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</si>
  <si>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</si>
  <si>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</si>
  <si>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</si>
  <si>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</si>
  <si>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31 March 2023</t>
  </si>
  <si>
    <t>31.03.2023</t>
  </si>
  <si>
    <t>01.04.2022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</si>
</sst>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1409874</v>
      </c>
      <c r="C11" s="67">
        <v>1566038</v>
      </c>
      <c r="D11" s="98">
        <f>IFERROR(((B11/C11)-1)*100,IF(B11+C11&lt;&gt;0,100,0))</f>
        <v>-9.9719163902791674</v>
      </c>
      <c r="E11" s="67">
        <v>19083004</v>
      </c>
      <c r="F11" s="67">
        <v>21751627</v>
      </c>
      <c r="G11" s="98">
        <f>IFERROR(((E11/F11)-1)*100,IF(E11+F11&lt;&gt;0,100,0))</f>
        <v>-12.268613285801566</v>
      </c>
    </row>
    <row r="12" spans="1:7" s="16" customFormat="1" ht="12" x14ac:dyDescent="0.2">
      <c r="A12" s="64" t="s">
        <v>9</v>
      </c>
      <c r="B12" s="67">
        <v>1547382.2609999999</v>
      </c>
      <c r="C12" s="67">
        <v>1542872.0490000001</v>
      </c>
      <c r="D12" s="98">
        <f>IFERROR(((B12/C12)-1)*100,IF(B12+C12&lt;&gt;0,100,0))</f>
        <v>0.2923257312829719</v>
      </c>
      <c r="E12" s="67">
        <v>20560018.870000001</v>
      </c>
      <c r="F12" s="67">
        <v>22149081.530999999</v>
      </c>
      <c r="G12" s="98">
        <f>IFERROR(((E12/F12)-1)*100,IF(E12+F12&lt;&gt;0,100,0))</f>
        <v>-7.1743952848606245</v>
      </c>
    </row>
    <row r="13" spans="1:7" s="16" customFormat="1" ht="12" x14ac:dyDescent="0.2">
      <c r="A13" s="64" t="s">
        <v>10</v>
      </c>
      <c r="B13" s="67">
        <v>101020231.19106901</v>
      </c>
      <c r="C13" s="67">
        <v>113430610.209399</v>
      </c>
      <c r="D13" s="98">
        <f>IFERROR(((B13/C13)-1)*100,IF(B13+C13&lt;&gt;0,100,0))</f>
        <v>-10.940943538450309</v>
      </c>
      <c r="E13" s="67">
        <v>1478363326.0541</v>
      </c>
      <c r="F13" s="67">
        <v>1654447704.3826799</v>
      </c>
      <c r="G13" s="98">
        <f>IFERROR(((E13/F13)-1)*100,IF(E13+F13&lt;&gt;0,100,0))</f>
        <v>-10.643091217820144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432</v>
      </c>
      <c r="C16" s="67">
        <v>387</v>
      </c>
      <c r="D16" s="98">
        <f>IFERROR(((B16/C16)-1)*100,IF(B16+C16&lt;&gt;0,100,0))</f>
        <v>11.627906976744185</v>
      </c>
      <c r="E16" s="67">
        <v>4924</v>
      </c>
      <c r="F16" s="67">
        <v>5174</v>
      </c>
      <c r="G16" s="98">
        <f>IFERROR(((E16/F16)-1)*100,IF(E16+F16&lt;&gt;0,100,0))</f>
        <v>-4.8318515655199068</v>
      </c>
    </row>
    <row r="17" spans="1:7" s="16" customFormat="1" ht="12" x14ac:dyDescent="0.2">
      <c r="A17" s="64" t="s">
        <v>9</v>
      </c>
      <c r="B17" s="67">
        <v>259819.527</v>
      </c>
      <c r="C17" s="67">
        <v>140977.5</v>
      </c>
      <c r="D17" s="98">
        <f>IFERROR(((B17/C17)-1)*100,IF(B17+C17&lt;&gt;0,100,0))</f>
        <v>84.298577432569033</v>
      </c>
      <c r="E17" s="67">
        <v>2496084.3640000001</v>
      </c>
      <c r="F17" s="67">
        <v>2192758.6639999999</v>
      </c>
      <c r="G17" s="98">
        <f>IFERROR(((E17/F17)-1)*100,IF(E17+F17&lt;&gt;0,100,0))</f>
        <v>13.833063573292549</v>
      </c>
    </row>
    <row r="18" spans="1:7" s="16" customFormat="1" ht="12" x14ac:dyDescent="0.2">
      <c r="A18" s="64" t="s">
        <v>10</v>
      </c>
      <c r="B18" s="67">
        <v>11092390.6321011</v>
      </c>
      <c r="C18" s="67">
        <v>9443748.2017293293</v>
      </c>
      <c r="D18" s="98">
        <f>IFERROR(((B18/C18)-1)*100,IF(B18+C18&lt;&gt;0,100,0))</f>
        <v>17.457500932414447</v>
      </c>
      <c r="E18" s="67">
        <v>138601581.39600399</v>
      </c>
      <c r="F18" s="67">
        <v>138908182.72292599</v>
      </c>
      <c r="G18" s="98">
        <f>IFERROR(((E18/F18)-1)*100,IF(E18+F18&lt;&gt;0,100,0))</f>
        <v>-0.22072229361287388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15033903.4438</v>
      </c>
      <c r="C24" s="66">
        <v>23164915.378090002</v>
      </c>
      <c r="D24" s="65">
        <f>B24-C24</f>
        <v>-8131011.9342900012</v>
      </c>
      <c r="E24" s="67">
        <v>207148281.04922</v>
      </c>
      <c r="F24" s="67">
        <v>272318929.46357</v>
      </c>
      <c r="G24" s="65">
        <f>E24-F24</f>
        <v>-65170648.414350003</v>
      </c>
    </row>
    <row r="25" spans="1:7" s="16" customFormat="1" ht="12" x14ac:dyDescent="0.2">
      <c r="A25" s="68" t="s">
        <v>15</v>
      </c>
      <c r="B25" s="66">
        <v>19681763.56848</v>
      </c>
      <c r="C25" s="66">
        <v>23349857.196230002</v>
      </c>
      <c r="D25" s="65">
        <f>B25-C25</f>
        <v>-3668093.6277500018</v>
      </c>
      <c r="E25" s="67">
        <v>238007540.10929999</v>
      </c>
      <c r="F25" s="67">
        <v>244523411.44797999</v>
      </c>
      <c r="G25" s="65">
        <f>E25-F25</f>
        <v>-6515871.3386799991</v>
      </c>
    </row>
    <row r="26" spans="1:7" s="28" customFormat="1" ht="12" x14ac:dyDescent="0.2">
      <c r="A26" s="69" t="s">
        <v>16</v>
      </c>
      <c r="B26" s="70">
        <f>B24-B25</f>
        <v>-4647860.1246799994</v>
      </c>
      <c r="C26" s="70">
        <f>C24-C25</f>
        <v>-184941.8181400001</v>
      </c>
      <c r="D26" s="70"/>
      <c r="E26" s="70">
        <f>E24-E25</f>
        <v>-30859259.060079992</v>
      </c>
      <c r="F26" s="70">
        <f>F24-F25</f>
        <v>27795518.015590012</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76100.170993770007</v>
      </c>
      <c r="C33" s="132">
        <v>75907.904533599998</v>
      </c>
      <c r="D33" s="98">
        <f t="shared" ref="D33:D42" si="0">IFERROR(((B33/C33)-1)*100,IF(B33+C33&lt;&gt;0,100,0))</f>
        <v>0.25328911574011848</v>
      </c>
      <c r="E33" s="64"/>
      <c r="F33" s="132">
        <v>77313.08</v>
      </c>
      <c r="G33" s="132">
        <v>74695.039999999994</v>
      </c>
    </row>
    <row r="34" spans="1:7" s="16" customFormat="1" ht="12" x14ac:dyDescent="0.2">
      <c r="A34" s="64" t="s">
        <v>23</v>
      </c>
      <c r="B34" s="132">
        <v>75578.038336950005</v>
      </c>
      <c r="C34" s="132">
        <v>84924.77169727</v>
      </c>
      <c r="D34" s="98">
        <f t="shared" si="0"/>
        <v>-11.005897541459575</v>
      </c>
      <c r="E34" s="64"/>
      <c r="F34" s="132">
        <v>76673.22</v>
      </c>
      <c r="G34" s="132">
        <v>74431.17</v>
      </c>
    </row>
    <row r="35" spans="1:7" s="16" customFormat="1" ht="12" x14ac:dyDescent="0.2">
      <c r="A35" s="64" t="s">
        <v>24</v>
      </c>
      <c r="B35" s="132">
        <v>68436.189690540006</v>
      </c>
      <c r="C35" s="132">
        <v>69932.256471829998</v>
      </c>
      <c r="D35" s="98">
        <f t="shared" si="0"/>
        <v>-2.1393086063119293</v>
      </c>
      <c r="E35" s="64"/>
      <c r="F35" s="132">
        <v>69000.89</v>
      </c>
      <c r="G35" s="132">
        <v>67022.429999999993</v>
      </c>
    </row>
    <row r="36" spans="1:7" s="16" customFormat="1" ht="12" x14ac:dyDescent="0.2">
      <c r="A36" s="64" t="s">
        <v>25</v>
      </c>
      <c r="B36" s="132">
        <v>70497.701838430003</v>
      </c>
      <c r="C36" s="132">
        <v>68934.93126677</v>
      </c>
      <c r="D36" s="98">
        <f t="shared" si="0"/>
        <v>2.2670227458590819</v>
      </c>
      <c r="E36" s="64"/>
      <c r="F36" s="132">
        <v>71717.350000000006</v>
      </c>
      <c r="G36" s="132">
        <v>69180.7</v>
      </c>
    </row>
    <row r="37" spans="1:7" s="16" customFormat="1" ht="12" x14ac:dyDescent="0.2">
      <c r="A37" s="64" t="s">
        <v>79</v>
      </c>
      <c r="B37" s="132">
        <v>66233.875596690006</v>
      </c>
      <c r="C37" s="132">
        <v>82329.140583939996</v>
      </c>
      <c r="D37" s="98">
        <f t="shared" si="0"/>
        <v>-19.549900403539134</v>
      </c>
      <c r="E37" s="64"/>
      <c r="F37" s="132">
        <v>68557.77</v>
      </c>
      <c r="G37" s="132">
        <v>63993.36</v>
      </c>
    </row>
    <row r="38" spans="1:7" s="16" customFormat="1" ht="12" x14ac:dyDescent="0.2">
      <c r="A38" s="64" t="s">
        <v>26</v>
      </c>
      <c r="B38" s="132">
        <v>102950.17621984999</v>
      </c>
      <c r="C38" s="132">
        <v>82170.555542019996</v>
      </c>
      <c r="D38" s="98">
        <f t="shared" si="0"/>
        <v>25.288402324606185</v>
      </c>
      <c r="E38" s="64"/>
      <c r="F38" s="132">
        <v>104170.04</v>
      </c>
      <c r="G38" s="132">
        <v>101619.18</v>
      </c>
    </row>
    <row r="39" spans="1:7" s="16" customFormat="1" ht="12" x14ac:dyDescent="0.2">
      <c r="A39" s="64" t="s">
        <v>27</v>
      </c>
      <c r="B39" s="132">
        <v>15495.52194746</v>
      </c>
      <c r="C39" s="132">
        <v>17732.587980290002</v>
      </c>
      <c r="D39" s="98">
        <f t="shared" si="0"/>
        <v>-12.615564266854506</v>
      </c>
      <c r="E39" s="64"/>
      <c r="F39" s="132">
        <v>15720.18</v>
      </c>
      <c r="G39" s="132">
        <v>15178.15</v>
      </c>
    </row>
    <row r="40" spans="1:7" s="16" customFormat="1" ht="12" x14ac:dyDescent="0.2">
      <c r="A40" s="64" t="s">
        <v>28</v>
      </c>
      <c r="B40" s="132">
        <v>99471.276982089999</v>
      </c>
      <c r="C40" s="132">
        <v>88151.953821560004</v>
      </c>
      <c r="D40" s="98">
        <f t="shared" si="0"/>
        <v>12.840694584538559</v>
      </c>
      <c r="E40" s="64"/>
      <c r="F40" s="132">
        <v>100690.39</v>
      </c>
      <c r="G40" s="132">
        <v>97990.94</v>
      </c>
    </row>
    <row r="41" spans="1:7" s="16" customFormat="1" ht="12" x14ac:dyDescent="0.2">
      <c r="A41" s="64" t="s">
        <v>29</v>
      </c>
      <c r="B41" s="72"/>
      <c r="C41" s="72"/>
      <c r="D41" s="98">
        <f t="shared" si="0"/>
        <v>0</v>
      </c>
      <c r="E41" s="64"/>
      <c r="F41" s="72"/>
      <c r="G41" s="72"/>
    </row>
    <row r="42" spans="1:7" s="16" customFormat="1" ht="12" x14ac:dyDescent="0.2">
      <c r="A42" s="64" t="s">
        <v>78</v>
      </c>
      <c r="B42" s="132">
        <v>711.28576398999996</v>
      </c>
      <c r="C42" s="132">
        <v>1408.0971153800001</v>
      </c>
      <c r="D42" s="98">
        <f t="shared" si="0"/>
        <v>-49.486029321347843</v>
      </c>
      <c r="E42" s="64"/>
      <c r="F42" s="132">
        <v>973.09</v>
      </c>
      <c r="G42" s="132">
        <v>709.32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22198.008426772602</v>
      </c>
      <c r="D48" s="72"/>
      <c r="E48" s="133">
        <v>21842.143117781899</v>
      </c>
      <c r="F48" s="72"/>
      <c r="G48" s="98">
        <f>IFERROR(((C48/E48)-1)*100,IF(C48+E48&lt;&gt;0,100,0))</f>
        <v>1.6292600367634691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3752</v>
      </c>
      <c r="D54" s="75"/>
      <c r="E54" s="134">
        <v>2737427</v>
      </c>
      <c r="F54" s="134">
        <v>281206477.54500002</v>
      </c>
      <c r="G54" s="134">
        <v>8510529.6960000005</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8500</v>
      </c>
      <c r="C68" s="66">
        <v>6087</v>
      </c>
      <c r="D68" s="98">
        <f>IFERROR(((B68/C68)-1)*100,IF(B68+C68&lt;&gt;0,100,0))</f>
        <v>39.641859701002133</v>
      </c>
      <c r="E68" s="66">
        <v>85849</v>
      </c>
      <c r="F68" s="66">
        <v>83295</v>
      </c>
      <c r="G68" s="98">
        <f>IFERROR(((E68/F68)-1)*100,IF(E68+F68&lt;&gt;0,100,0))</f>
        <v>3.0662104568101256</v>
      </c>
    </row>
    <row r="69" spans="1:7" s="16" customFormat="1" ht="12" x14ac:dyDescent="0.2">
      <c r="A69" s="79" t="s">
        <v>54</v>
      </c>
      <c r="B69" s="67">
        <v>295474077.78100002</v>
      </c>
      <c r="C69" s="66">
        <v>204614138.51699999</v>
      </c>
      <c r="D69" s="98">
        <f>IFERROR(((B69/C69)-1)*100,IF(B69+C69&lt;&gt;0,100,0))</f>
        <v>44.405503902386045</v>
      </c>
      <c r="E69" s="66">
        <v>3245833550.6880002</v>
      </c>
      <c r="F69" s="66">
        <v>2694433582.881</v>
      </c>
      <c r="G69" s="98">
        <f>IFERROR(((E69/F69)-1)*100,IF(E69+F69&lt;&gt;0,100,0))</f>
        <v>20.464411196115684</v>
      </c>
    </row>
    <row r="70" spans="1:7" s="62" customFormat="1" ht="12" x14ac:dyDescent="0.2">
      <c r="A70" s="79" t="s">
        <v>55</v>
      </c>
      <c r="B70" s="67">
        <v>261554902.30421999</v>
      </c>
      <c r="C70" s="66">
        <v>196897570.80136999</v>
      </c>
      <c r="D70" s="98">
        <f>IFERROR(((B70/C70)-1)*100,IF(B70+C70&lt;&gt;0,100,0))</f>
        <v>32.838054446124289</v>
      </c>
      <c r="E70" s="66">
        <v>2974706580.25207</v>
      </c>
      <c r="F70" s="66">
        <v>2645098796.2595</v>
      </c>
      <c r="G70" s="98">
        <f>IFERROR(((E70/F70)-1)*100,IF(E70+F70&lt;&gt;0,100,0))</f>
        <v>12.461076480722632</v>
      </c>
    </row>
    <row r="71" spans="1:7" s="16" customFormat="1" ht="12" x14ac:dyDescent="0.2">
      <c r="A71" s="79" t="s">
        <v>94</v>
      </c>
      <c r="B71" s="98">
        <f>IFERROR(B69/B68/1000,)</f>
        <v>34.761656209529413</v>
      </c>
      <c r="C71" s="98">
        <f>IFERROR(C69/C68/1000,)</f>
        <v>33.614939792508622</v>
      </c>
      <c r="D71" s="98">
        <f>IFERROR(((B71/C71)-1)*100,IF(B71+C71&lt;&gt;0,100,0))</f>
        <v>3.4113296769204604</v>
      </c>
      <c r="E71" s="98">
        <f>IFERROR(E69/E68/1000,)</f>
        <v>37.808635519202326</v>
      </c>
      <c r="F71" s="98">
        <f>IFERROR(F69/F68/1000,)</f>
        <v>32.348083112803891</v>
      </c>
      <c r="G71" s="98">
        <f>IFERROR(((E71/F71)-1)*100,IF(E71+F71&lt;&gt;0,100,0))</f>
        <v>16.88060583793003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2765</v>
      </c>
      <c r="C74" s="66">
        <v>2665</v>
      </c>
      <c r="D74" s="98">
        <f>IFERROR(((B74/C74)-1)*100,IF(B74+C74&lt;&gt;0,100,0))</f>
        <v>3.7523452157598447</v>
      </c>
      <c r="E74" s="66">
        <v>34790</v>
      </c>
      <c r="F74" s="66">
        <v>34898</v>
      </c>
      <c r="G74" s="98">
        <f>IFERROR(((E74/F74)-1)*100,IF(E74+F74&lt;&gt;0,100,0))</f>
        <v>-0.3094733222534285</v>
      </c>
    </row>
    <row r="75" spans="1:7" s="16" customFormat="1" ht="12" x14ac:dyDescent="0.2">
      <c r="A75" s="79" t="s">
        <v>54</v>
      </c>
      <c r="B75" s="67">
        <v>614411360.70799994</v>
      </c>
      <c r="C75" s="66">
        <v>507047443.60000002</v>
      </c>
      <c r="D75" s="98">
        <f>IFERROR(((B75/C75)-1)*100,IF(B75+C75&lt;&gt;0,100,0))</f>
        <v>21.174333578278958</v>
      </c>
      <c r="E75" s="66">
        <v>7601050670.592</v>
      </c>
      <c r="F75" s="66">
        <v>6942518644.2620001</v>
      </c>
      <c r="G75" s="98">
        <f>IFERROR(((E75/F75)-1)*100,IF(E75+F75&lt;&gt;0,100,0))</f>
        <v>9.4854916504153444</v>
      </c>
    </row>
    <row r="76" spans="1:7" s="16" customFormat="1" ht="12" x14ac:dyDescent="0.2">
      <c r="A76" s="79" t="s">
        <v>55</v>
      </c>
      <c r="B76" s="67">
        <v>561736403.71138</v>
      </c>
      <c r="C76" s="66">
        <v>465634306.65166998</v>
      </c>
      <c r="D76" s="98">
        <f>IFERROR(((B76/C76)-1)*100,IF(B76+C76&lt;&gt;0,100,0))</f>
        <v>20.638964029684725</v>
      </c>
      <c r="E76" s="66">
        <v>7070559134.6303902</v>
      </c>
      <c r="F76" s="66">
        <v>6608249248.6539202</v>
      </c>
      <c r="G76" s="98">
        <f>IFERROR(((E76/F76)-1)*100,IF(E76+F76&lt;&gt;0,100,0))</f>
        <v>6.9959510996144836</v>
      </c>
    </row>
    <row r="77" spans="1:7" s="16" customFormat="1" ht="12" x14ac:dyDescent="0.2">
      <c r="A77" s="79" t="s">
        <v>94</v>
      </c>
      <c r="B77" s="98">
        <f>IFERROR(B75/B74/1000,)</f>
        <v>222.21025703725135</v>
      </c>
      <c r="C77" s="98">
        <f>IFERROR(C75/C74/1000,)</f>
        <v>190.26170491557224</v>
      </c>
      <c r="D77" s="98">
        <f>IFERROR(((B77/C77)-1)*100,IF(B77+C77&lt;&gt;0,100,0))</f>
        <v>16.79189836749131</v>
      </c>
      <c r="E77" s="98">
        <f>IFERROR(E75/E74/1000,)</f>
        <v>218.48377897648749</v>
      </c>
      <c r="F77" s="98">
        <f>IFERROR(F75/F74/1000,)</f>
        <v>198.93743607834261</v>
      </c>
      <c r="G77" s="98">
        <f>IFERROR(((E77/F77)-1)*100,IF(E77+F77&lt;&gt;0,100,0))</f>
        <v>9.8253718774416132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200</v>
      </c>
      <c r="C80" s="66">
        <v>244</v>
      </c>
      <c r="D80" s="98">
        <f>IFERROR(((B80/C80)-1)*100,IF(B80+C80&lt;&gt;0,100,0))</f>
        <v>-18.032786885245898</v>
      </c>
      <c r="E80" s="66">
        <v>2467</v>
      </c>
      <c r="F80" s="66">
        <v>2548</v>
      </c>
      <c r="G80" s="98">
        <f>IFERROR(((E80/F80)-1)*100,IF(E80+F80&lt;&gt;0,100,0))</f>
        <v>-3.1789638932496089</v>
      </c>
    </row>
    <row r="81" spans="1:7" s="16" customFormat="1" ht="12" x14ac:dyDescent="0.2">
      <c r="A81" s="79" t="s">
        <v>54</v>
      </c>
      <c r="B81" s="67">
        <v>25748223.361000001</v>
      </c>
      <c r="C81" s="66">
        <v>25239155.434</v>
      </c>
      <c r="D81" s="98">
        <f>IFERROR(((B81/C81)-1)*100,IF(B81+C81&lt;&gt;0,100,0))</f>
        <v>2.0169768688623746</v>
      </c>
      <c r="E81" s="66">
        <v>289863416.44800001</v>
      </c>
      <c r="F81" s="66">
        <v>290172135.67500001</v>
      </c>
      <c r="G81" s="98">
        <f>IFERROR(((E81/F81)-1)*100,IF(E81+F81&lt;&gt;0,100,0))</f>
        <v>-0.10639175477061835</v>
      </c>
    </row>
    <row r="82" spans="1:7" s="16" customFormat="1" ht="12" x14ac:dyDescent="0.2">
      <c r="A82" s="79" t="s">
        <v>55</v>
      </c>
      <c r="B82" s="67">
        <v>1773184.3303300799</v>
      </c>
      <c r="C82" s="66">
        <v>11426360.5996399</v>
      </c>
      <c r="D82" s="98">
        <f>IFERROR(((B82/C82)-1)*100,IF(B82+C82&lt;&gt;0,100,0))</f>
        <v>-84.481635120232752</v>
      </c>
      <c r="E82" s="66">
        <v>89396691.382585898</v>
      </c>
      <c r="F82" s="66">
        <v>167193720.53196299</v>
      </c>
      <c r="G82" s="98">
        <f>IFERROR(((E82/F82)-1)*100,IF(E82+F82&lt;&gt;0,100,0))</f>
        <v>-46.531071204019511</v>
      </c>
    </row>
    <row r="83" spans="1:7" s="32" customFormat="1" x14ac:dyDescent="0.2">
      <c r="A83" s="79" t="s">
        <v>94</v>
      </c>
      <c r="B83" s="98">
        <f>IFERROR(B81/B80/1000,)</f>
        <v>128.74111680500002</v>
      </c>
      <c r="C83" s="98">
        <f>IFERROR(C81/C80/1000,)</f>
        <v>103.43916161475411</v>
      </c>
      <c r="D83" s="98">
        <f>IFERROR(((B83/C83)-1)*100,IF(B83+C83&lt;&gt;0,100,0))</f>
        <v>24.460711780012101</v>
      </c>
      <c r="E83" s="98">
        <f>IFERROR(E81/E80/1000,)</f>
        <v>117.49631797648966</v>
      </c>
      <c r="F83" s="98">
        <f>IFERROR(F81/F80/1000,)</f>
        <v>113.88231384419151</v>
      </c>
      <c r="G83" s="98">
        <f>IFERROR(((E83/F83)-1)*100,IF(E83+F83&lt;&gt;0,100,0))</f>
        <v>3.1734551312705639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11465</v>
      </c>
      <c r="C86" s="64">
        <f>C68+C74+C80</f>
        <v>8996</v>
      </c>
      <c r="D86" s="98">
        <f>IFERROR(((B86/C86)-1)*100,IF(B86+C86&lt;&gt;0,100,0))</f>
        <v>27.445531347265462</v>
      </c>
      <c r="E86" s="64">
        <f>E68+E74+E80</f>
        <v>123106</v>
      </c>
      <c r="F86" s="64">
        <f>F68+F74+F80</f>
        <v>120741</v>
      </c>
      <c r="G86" s="98">
        <f>IFERROR(((E86/F86)-1)*100,IF(E86+F86&lt;&gt;0,100,0))</f>
        <v>1.9587381254089431</v>
      </c>
    </row>
    <row r="87" spans="1:7" s="62" customFormat="1" ht="12" x14ac:dyDescent="0.2">
      <c r="A87" s="79" t="s">
        <v>54</v>
      </c>
      <c r="B87" s="64">
        <f t="shared" ref="B87:C87" si="1">B69+B75+B81</f>
        <v>935633661.8499999</v>
      </c>
      <c r="C87" s="64">
        <f t="shared" si="1"/>
        <v>736900737.551</v>
      </c>
      <c r="D87" s="98">
        <f>IFERROR(((B87/C87)-1)*100,IF(B87+C87&lt;&gt;0,100,0))</f>
        <v>26.968750901168125</v>
      </c>
      <c r="E87" s="64">
        <f t="shared" ref="E87:F87" si="2">E69+E75+E81</f>
        <v>11136747637.728001</v>
      </c>
      <c r="F87" s="64">
        <f t="shared" si="2"/>
        <v>9927124362.8179989</v>
      </c>
      <c r="G87" s="98">
        <f>IFERROR(((E87/F87)-1)*100,IF(E87+F87&lt;&gt;0,100,0))</f>
        <v>12.18503194581344</v>
      </c>
    </row>
    <row r="88" spans="1:7" s="62" customFormat="1" ht="12" x14ac:dyDescent="0.2">
      <c r="A88" s="79" t="s">
        <v>55</v>
      </c>
      <c r="B88" s="64">
        <f t="shared" ref="B88:C88" si="3">B70+B76+B82</f>
        <v>825064490.3459301</v>
      </c>
      <c r="C88" s="64">
        <f t="shared" si="3"/>
        <v>673958238.0526799</v>
      </c>
      <c r="D88" s="98">
        <f>IFERROR(((B88/C88)-1)*100,IF(B88+C88&lt;&gt;0,100,0))</f>
        <v>22.420714483712413</v>
      </c>
      <c r="E88" s="64">
        <f t="shared" ref="E88:F88" si="4">E70+E76+E82</f>
        <v>10134662406.265045</v>
      </c>
      <c r="F88" s="64">
        <f t="shared" si="4"/>
        <v>9420541765.4453831</v>
      </c>
      <c r="G88" s="98">
        <f>IFERROR(((E88/F88)-1)*100,IF(E88+F88&lt;&gt;0,100,0))</f>
        <v>7.5804625530037084</v>
      </c>
    </row>
    <row r="89" spans="1:7" s="63" customFormat="1" x14ac:dyDescent="0.2">
      <c r="A89" s="79" t="s">
        <v>95</v>
      </c>
      <c r="B89" s="98">
        <f>IFERROR((B75/B87)*100,IF(B75+B87&lt;&gt;0,100,0))</f>
        <v>65.667940964537678</v>
      </c>
      <c r="C89" s="98">
        <f>IFERROR((C75/C87)*100,IF(C75+C87&lt;&gt;0,100,0))</f>
        <v>68.808106405906244</v>
      </c>
      <c r="D89" s="98">
        <f>IFERROR(((B89/C89)-1)*100,IF(B89+C89&lt;&gt;0,100,0))</f>
        <v>-4.5636562396360709</v>
      </c>
      <c r="E89" s="98">
        <f>IFERROR((E75/E87)*100,IF(E75+E87&lt;&gt;0,100,0))</f>
        <v>68.251979104221533</v>
      </c>
      <c r="F89" s="98">
        <f>IFERROR((F75/F87)*100,IF(F75+F87&lt;&gt;0,100,0))</f>
        <v>69.934841052915317</v>
      </c>
      <c r="G89" s="98">
        <f>IFERROR(((E89/F89)-1)*100,IF(E89+F89&lt;&gt;0,100,0))</f>
        <v>-2.4063284099272719</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137019577.741</v>
      </c>
      <c r="C97" s="135">
        <v>49977853.291000001</v>
      </c>
      <c r="D97" s="65">
        <f>B97-C97</f>
        <v>87041724.449999988</v>
      </c>
      <c r="E97" s="135">
        <v>1447469741.2490001</v>
      </c>
      <c r="F97" s="135">
        <v>823713463.27499998</v>
      </c>
      <c r="G97" s="80">
        <f>E97-F97</f>
        <v>623756277.9740001</v>
      </c>
    </row>
    <row r="98" spans="1:7" s="62" customFormat="1" ht="13.5" x14ac:dyDescent="0.2">
      <c r="A98" s="114" t="s">
        <v>88</v>
      </c>
      <c r="B98" s="66">
        <v>146495133.11500001</v>
      </c>
      <c r="C98" s="135">
        <v>56304678.096000001</v>
      </c>
      <c r="D98" s="65">
        <f>B98-C98</f>
        <v>90190455.019000009</v>
      </c>
      <c r="E98" s="135">
        <v>1476853488.8139999</v>
      </c>
      <c r="F98" s="135">
        <v>811563465.42499995</v>
      </c>
      <c r="G98" s="80">
        <f>E98-F98</f>
        <v>665290023.38899994</v>
      </c>
    </row>
    <row r="99" spans="1:7" s="62" customFormat="1" ht="12" x14ac:dyDescent="0.2">
      <c r="A99" s="115" t="s">
        <v>16</v>
      </c>
      <c r="B99" s="65">
        <f>B97-B98</f>
        <v>-9475555.3740000129</v>
      </c>
      <c r="C99" s="65">
        <f>C97-C98</f>
        <v>-6326824.8049999997</v>
      </c>
      <c r="D99" s="82"/>
      <c r="E99" s="65">
        <f>E97-E98</f>
        <v>-29383747.564999819</v>
      </c>
      <c r="F99" s="82">
        <f>F97-F98</f>
        <v>12149997.850000024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41913880.678999998</v>
      </c>
      <c r="C102" s="135">
        <v>26659381.798</v>
      </c>
      <c r="D102" s="65">
        <f>B102-C102</f>
        <v>15254498.880999997</v>
      </c>
      <c r="E102" s="135">
        <v>434045446.759</v>
      </c>
      <c r="F102" s="135">
        <v>328038409.12599999</v>
      </c>
      <c r="G102" s="80">
        <f>E102-F102</f>
        <v>106007037.63300002</v>
      </c>
    </row>
    <row r="103" spans="1:7" s="16" customFormat="1" ht="13.5" x14ac:dyDescent="0.2">
      <c r="A103" s="79" t="s">
        <v>88</v>
      </c>
      <c r="B103" s="66">
        <v>44254615.976000004</v>
      </c>
      <c r="C103" s="135">
        <v>27388782.061999999</v>
      </c>
      <c r="D103" s="65">
        <f>B103-C103</f>
        <v>16865833.914000005</v>
      </c>
      <c r="E103" s="135">
        <v>509719594.93400002</v>
      </c>
      <c r="F103" s="135">
        <v>374703601.30500001</v>
      </c>
      <c r="G103" s="80">
        <f>E103-F103</f>
        <v>135015993.62900001</v>
      </c>
    </row>
    <row r="104" spans="1:7" s="28" customFormat="1" ht="12" x14ac:dyDescent="0.2">
      <c r="A104" s="81" t="s">
        <v>16</v>
      </c>
      <c r="B104" s="65">
        <f>B102-B103</f>
        <v>-2340735.2970000058</v>
      </c>
      <c r="C104" s="65">
        <f>C102-C103</f>
        <v>-729400.26399999857</v>
      </c>
      <c r="D104" s="82"/>
      <c r="E104" s="65">
        <f>E102-E103</f>
        <v>-75674148.175000012</v>
      </c>
      <c r="F104" s="82">
        <f>F102-F103</f>
        <v>-46665192.17900002</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886.87285358586598</v>
      </c>
      <c r="C111" s="137">
        <v>838.34711701667902</v>
      </c>
      <c r="D111" s="98">
        <f>IFERROR(((B111/C111)-1)*100,IF(B111+C111&lt;&gt;0,100,0))</f>
        <v>5.788263069582622</v>
      </c>
      <c r="E111" s="84"/>
      <c r="F111" s="136">
        <v>886.87285358586598</v>
      </c>
      <c r="G111" s="136">
        <v>878.80762248034705</v>
      </c>
    </row>
    <row r="112" spans="1:7" s="16" customFormat="1" ht="12" x14ac:dyDescent="0.2">
      <c r="A112" s="79" t="s">
        <v>50</v>
      </c>
      <c r="B112" s="136">
        <v>874.18857216166998</v>
      </c>
      <c r="C112" s="137">
        <v>826.84756661366305</v>
      </c>
      <c r="D112" s="98">
        <f>IFERROR(((B112/C112)-1)*100,IF(B112+C112&lt;&gt;0,100,0))</f>
        <v>5.7254816316254065</v>
      </c>
      <c r="E112" s="84"/>
      <c r="F112" s="136">
        <v>874.18857216166998</v>
      </c>
      <c r="G112" s="136">
        <v>866.24949103959398</v>
      </c>
    </row>
    <row r="113" spans="1:7" s="16" customFormat="1" ht="12" x14ac:dyDescent="0.2">
      <c r="A113" s="79" t="s">
        <v>51</v>
      </c>
      <c r="B113" s="136">
        <v>951.58127651502502</v>
      </c>
      <c r="C113" s="137">
        <v>893.01845063473797</v>
      </c>
      <c r="D113" s="98">
        <f>IFERROR(((B113/C113)-1)*100,IF(B113+C113&lt;&gt;0,100,0))</f>
        <v>6.5578517262058655</v>
      </c>
      <c r="E113" s="84"/>
      <c r="F113" s="136">
        <v>951.58127651502502</v>
      </c>
      <c r="G113" s="136">
        <v>942.77441941544396</v>
      </c>
    </row>
    <row r="114" spans="1:7" s="28" customFormat="1" ht="12" x14ac:dyDescent="0.2">
      <c r="A114" s="81" t="s">
        <v>52</v>
      </c>
      <c r="B114" s="85"/>
      <c r="C114" s="84"/>
      <c r="D114" s="86"/>
      <c r="E114" s="84"/>
      <c r="F114" s="71"/>
      <c r="G114" s="71"/>
    </row>
    <row r="115" spans="1:7" s="16" customFormat="1" ht="12" x14ac:dyDescent="0.2">
      <c r="A115" s="79" t="s">
        <v>56</v>
      </c>
      <c r="B115" s="136">
        <v>665.32038467341204</v>
      </c>
      <c r="C115" s="137">
        <v>621.96095463326799</v>
      </c>
      <c r="D115" s="98">
        <f>IFERROR(((B115/C115)-1)*100,IF(B115+C115&lt;&gt;0,100,0))</f>
        <v>6.9714070822517238</v>
      </c>
      <c r="E115" s="84"/>
      <c r="F115" s="136">
        <v>666.776996928416</v>
      </c>
      <c r="G115" s="136">
        <v>664.734532458015</v>
      </c>
    </row>
    <row r="116" spans="1:7" s="16" customFormat="1" ht="12" x14ac:dyDescent="0.2">
      <c r="A116" s="79" t="s">
        <v>57</v>
      </c>
      <c r="B116" s="136">
        <v>878.31130051272203</v>
      </c>
      <c r="C116" s="137">
        <v>814.53662599517304</v>
      </c>
      <c r="D116" s="98">
        <f>IFERROR(((B116/C116)-1)*100,IF(B116+C116&lt;&gt;0,100,0))</f>
        <v>7.8295649921980237</v>
      </c>
      <c r="E116" s="84"/>
      <c r="F116" s="136">
        <v>880.05463941836194</v>
      </c>
      <c r="G116" s="136">
        <v>875.82039413611096</v>
      </c>
    </row>
    <row r="117" spans="1:7" s="16" customFormat="1" ht="12" x14ac:dyDescent="0.2">
      <c r="A117" s="79" t="s">
        <v>59</v>
      </c>
      <c r="B117" s="136">
        <v>1014.31951779728</v>
      </c>
      <c r="C117" s="137">
        <v>938.82546546344997</v>
      </c>
      <c r="D117" s="98">
        <f>IFERROR(((B117/C117)-1)*100,IF(B117+C117&lt;&gt;0,100,0))</f>
        <v>8.0413298436214031</v>
      </c>
      <c r="E117" s="84"/>
      <c r="F117" s="136">
        <v>1014.31951779728</v>
      </c>
      <c r="G117" s="136">
        <v>1003.17599601755</v>
      </c>
    </row>
    <row r="118" spans="1:7" s="16" customFormat="1" ht="12" x14ac:dyDescent="0.2">
      <c r="A118" s="79" t="s">
        <v>58</v>
      </c>
      <c r="B118" s="136">
        <v>941.889196996593</v>
      </c>
      <c r="C118" s="137">
        <v>910.59982892014796</v>
      </c>
      <c r="D118" s="98">
        <f>IFERROR(((B118/C118)-1)*100,IF(B118+C118&lt;&gt;0,100,0))</f>
        <v>3.4361271639541391</v>
      </c>
      <c r="E118" s="84"/>
      <c r="F118" s="136">
        <v>941.889196996593</v>
      </c>
      <c r="G118" s="136">
        <v>927.08639026286698</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6</v>
      </c>
      <c r="G126" s="98">
        <f>IFERROR(((E126/F126)-1)*100,IF(E126+F126&lt;&gt;0,100,0))</f>
        <v>-100</v>
      </c>
    </row>
    <row r="127" spans="1:7" s="16" customFormat="1" ht="12" x14ac:dyDescent="0.2">
      <c r="A127" s="79" t="s">
        <v>72</v>
      </c>
      <c r="B127" s="67">
        <v>149</v>
      </c>
      <c r="C127" s="66">
        <v>59</v>
      </c>
      <c r="D127" s="98">
        <f>IFERROR(((B127/C127)-1)*100,IF(B127+C127&lt;&gt;0,100,0))</f>
        <v>152.54237288135593</v>
      </c>
      <c r="E127" s="66">
        <v>3346</v>
      </c>
      <c r="F127" s="66">
        <v>3088</v>
      </c>
      <c r="G127" s="98">
        <f>IFERROR(((E127/F127)-1)*100,IF(E127+F127&lt;&gt;0,100,0))</f>
        <v>8.3549222797927527</v>
      </c>
    </row>
    <row r="128" spans="1:7" s="16" customFormat="1" ht="12" x14ac:dyDescent="0.2">
      <c r="A128" s="79" t="s">
        <v>74</v>
      </c>
      <c r="B128" s="67">
        <v>0</v>
      </c>
      <c r="C128" s="66">
        <v>1</v>
      </c>
      <c r="D128" s="98">
        <f>IFERROR(((B128/C128)-1)*100,IF(B128+C128&lt;&gt;0,100,0))</f>
        <v>-100</v>
      </c>
      <c r="E128" s="66">
        <v>89</v>
      </c>
      <c r="F128" s="66">
        <v>78</v>
      </c>
      <c r="G128" s="98">
        <f>IFERROR(((E128/F128)-1)*100,IF(E128+F128&lt;&gt;0,100,0))</f>
        <v>14.102564102564097</v>
      </c>
    </row>
    <row r="129" spans="1:7" s="28" customFormat="1" ht="12" x14ac:dyDescent="0.2">
      <c r="A129" s="81" t="s">
        <v>34</v>
      </c>
      <c r="B129" s="82">
        <f>SUM(B126:B128)</f>
        <v>149</v>
      </c>
      <c r="C129" s="82">
        <f>SUM(C126:C128)</f>
        <v>60</v>
      </c>
      <c r="D129" s="98">
        <f>IFERROR(((B129/C129)-1)*100,IF(B129+C129&lt;&gt;0,100,0))</f>
        <v>148.33333333333334</v>
      </c>
      <c r="E129" s="82">
        <f>SUM(E126:E128)</f>
        <v>3435</v>
      </c>
      <c r="F129" s="82">
        <f>SUM(F126:F128)</f>
        <v>3172</v>
      </c>
      <c r="G129" s="98">
        <f>IFERROR(((E129/F129)-1)*100,IF(E129+F129&lt;&gt;0,100,0))</f>
        <v>8.2912988650693631</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0</v>
      </c>
      <c r="D132" s="98">
        <f>IFERROR(((B132/C132)-1)*100,IF(B132+C132&lt;&gt;0,100,0))</f>
        <v>0</v>
      </c>
      <c r="E132" s="66">
        <v>248</v>
      </c>
      <c r="F132" s="66">
        <v>247</v>
      </c>
      <c r="G132" s="98">
        <f>IFERROR(((E132/F132)-1)*100,IF(E132+F132&lt;&gt;0,100,0))</f>
        <v>0.40485829959513442</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0</v>
      </c>
      <c r="D134" s="98">
        <f>IFERROR(((B134/C134)-1)*100,IF(B134+C134&lt;&gt;0,100,0))</f>
        <v>0</v>
      </c>
      <c r="E134" s="82">
        <f>SUM(E132:E133)</f>
        <v>248</v>
      </c>
      <c r="F134" s="82">
        <f>SUM(F132:F133)</f>
        <v>247</v>
      </c>
      <c r="G134" s="98">
        <f>IFERROR(((E134/F134)-1)*100,IF(E134+F134&lt;&gt;0,100,0))</f>
        <v>0.40485829959513442</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222</v>
      </c>
      <c r="G137" s="98">
        <f>IFERROR(((E137/F137)-1)*100,IF(E137+F137&lt;&gt;0,100,0))</f>
        <v>-100</v>
      </c>
    </row>
    <row r="138" spans="1:7" s="16" customFormat="1" ht="12" x14ac:dyDescent="0.2">
      <c r="A138" s="79" t="s">
        <v>72</v>
      </c>
      <c r="B138" s="67">
        <v>489957</v>
      </c>
      <c r="C138" s="66">
        <v>11633</v>
      </c>
      <c r="D138" s="98">
        <f>IFERROR(((B138/C138)-1)*100,IF(B138+C138&lt;&gt;0,100,0))</f>
        <v>4111.7854379781656</v>
      </c>
      <c r="E138" s="66">
        <v>3966049</v>
      </c>
      <c r="F138" s="66">
        <v>2933478</v>
      </c>
      <c r="G138" s="98">
        <f>IFERROR(((E138/F138)-1)*100,IF(E138+F138&lt;&gt;0,100,0))</f>
        <v>35.19954811319532</v>
      </c>
    </row>
    <row r="139" spans="1:7" s="16" customFormat="1" ht="12" x14ac:dyDescent="0.2">
      <c r="A139" s="79" t="s">
        <v>74</v>
      </c>
      <c r="B139" s="67">
        <v>0</v>
      </c>
      <c r="C139" s="66">
        <v>1</v>
      </c>
      <c r="D139" s="98">
        <f>IFERROR(((B139/C139)-1)*100,IF(B139+C139&lt;&gt;0,100,0))</f>
        <v>-100</v>
      </c>
      <c r="E139" s="66">
        <v>3745</v>
      </c>
      <c r="F139" s="66">
        <v>3752</v>
      </c>
      <c r="G139" s="98">
        <f>IFERROR(((E139/F139)-1)*100,IF(E139+F139&lt;&gt;0,100,0))</f>
        <v>-0.18656716417910779</v>
      </c>
    </row>
    <row r="140" spans="1:7" s="16" customFormat="1" ht="12" x14ac:dyDescent="0.2">
      <c r="A140" s="81" t="s">
        <v>34</v>
      </c>
      <c r="B140" s="82">
        <f>SUM(B137:B139)</f>
        <v>489957</v>
      </c>
      <c r="C140" s="82">
        <f>SUM(C137:C139)</f>
        <v>11634</v>
      </c>
      <c r="D140" s="98">
        <f>IFERROR(((B140/C140)-1)*100,IF(B140+C140&lt;&gt;0,100,0))</f>
        <v>4111.4234141309953</v>
      </c>
      <c r="E140" s="82">
        <f>SUM(E137:E139)</f>
        <v>3969794</v>
      </c>
      <c r="F140" s="82">
        <f>SUM(F137:F139)</f>
        <v>2937452</v>
      </c>
      <c r="G140" s="98">
        <f>IFERROR(((E140/F140)-1)*100,IF(E140+F140&lt;&gt;0,100,0))</f>
        <v>35.144131716875712</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0</v>
      </c>
      <c r="D143" s="98">
        <f>IFERROR(((B143/C143)-1)*100,)</f>
        <v>0</v>
      </c>
      <c r="E143" s="66">
        <v>113321</v>
      </c>
      <c r="F143" s="66">
        <v>165828</v>
      </c>
      <c r="G143" s="98">
        <f>IFERROR(((E143/F143)-1)*100,)</f>
        <v>-31.66353088742553</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0</v>
      </c>
      <c r="D145" s="98">
        <f>IFERROR(((B145/C145)-1)*100,)</f>
        <v>0</v>
      </c>
      <c r="E145" s="82">
        <f>SUM(E143:E144)</f>
        <v>113321</v>
      </c>
      <c r="F145" s="82">
        <f>SUM(F143:F144)</f>
        <v>165828</v>
      </c>
      <c r="G145" s="98">
        <f>IFERROR(((E145/F145)-1)*100,)</f>
        <v>-31.66353088742553</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5233.7470000000003</v>
      </c>
      <c r="G148" s="98">
        <f>IFERROR(((E148/F148)-1)*100,IF(E148+F148&lt;&gt;0,100,0))</f>
        <v>-100</v>
      </c>
    </row>
    <row r="149" spans="1:7" s="32" customFormat="1" x14ac:dyDescent="0.2">
      <c r="A149" s="79" t="s">
        <v>72</v>
      </c>
      <c r="B149" s="67">
        <v>41267877.381569996</v>
      </c>
      <c r="C149" s="66">
        <v>1090356.96047</v>
      </c>
      <c r="D149" s="98">
        <f>IFERROR(((B149/C149)-1)*100,IF(B149+C149&lt;&gt;0,100,0))</f>
        <v>3684.8043235108448</v>
      </c>
      <c r="E149" s="66">
        <v>347068361.64512002</v>
      </c>
      <c r="F149" s="66">
        <v>273623513.17534</v>
      </c>
      <c r="G149" s="98">
        <f>IFERROR(((E149/F149)-1)*100,IF(E149+F149&lt;&gt;0,100,0))</f>
        <v>26.841570600957819</v>
      </c>
    </row>
    <row r="150" spans="1:7" s="32" customFormat="1" x14ac:dyDescent="0.2">
      <c r="A150" s="79" t="s">
        <v>74</v>
      </c>
      <c r="B150" s="67">
        <v>0</v>
      </c>
      <c r="C150" s="66">
        <v>8377.18</v>
      </c>
      <c r="D150" s="98">
        <f>IFERROR(((B150/C150)-1)*100,IF(B150+C150&lt;&gt;0,100,0))</f>
        <v>-100</v>
      </c>
      <c r="E150" s="66">
        <v>24631890.34</v>
      </c>
      <c r="F150" s="66">
        <v>25977755.640000001</v>
      </c>
      <c r="G150" s="98">
        <f>IFERROR(((E150/F150)-1)*100,IF(E150+F150&lt;&gt;0,100,0))</f>
        <v>-5.1808374774596206</v>
      </c>
    </row>
    <row r="151" spans="1:7" s="16" customFormat="1" ht="12" x14ac:dyDescent="0.2">
      <c r="A151" s="81" t="s">
        <v>34</v>
      </c>
      <c r="B151" s="82">
        <f>SUM(B148:B150)</f>
        <v>41267877.381569996</v>
      </c>
      <c r="C151" s="82">
        <f>SUM(C148:C150)</f>
        <v>1098734.14047</v>
      </c>
      <c r="D151" s="98">
        <f>IFERROR(((B151/C151)-1)*100,IF(B151+C151&lt;&gt;0,100,0))</f>
        <v>3655.9474909842193</v>
      </c>
      <c r="E151" s="82">
        <f>SUM(E148:E150)</f>
        <v>371700251.98512</v>
      </c>
      <c r="F151" s="82">
        <f>SUM(F148:F150)</f>
        <v>299606502.56233996</v>
      </c>
      <c r="G151" s="98">
        <f>IFERROR(((E151/F151)-1)*100,IF(E151+F151&lt;&gt;0,100,0))</f>
        <v>24.062811990463828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0</v>
      </c>
      <c r="D154" s="98">
        <f>IFERROR(((B154/C154)-1)*100,IF(B154+C154&lt;&gt;0,100,0))</f>
        <v>0</v>
      </c>
      <c r="E154" s="66">
        <v>182479.24350000001</v>
      </c>
      <c r="F154" s="66">
        <v>290307.56663999998</v>
      </c>
      <c r="G154" s="98">
        <f>IFERROR(((E154/F154)-1)*100,IF(E154+F154&lt;&gt;0,100,0))</f>
        <v>-37.14278769513232</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0</v>
      </c>
      <c r="D156" s="98">
        <f>IFERROR(((B156/C156)-1)*100,IF(B156+C156&lt;&gt;0,100,0))</f>
        <v>0</v>
      </c>
      <c r="E156" s="82">
        <f>SUM(E154:E155)</f>
        <v>182479.24350000001</v>
      </c>
      <c r="F156" s="82">
        <f>SUM(F154:F155)</f>
        <v>290307.56663999998</v>
      </c>
      <c r="G156" s="98">
        <f>IFERROR(((E156/F156)-1)*100,IF(E156+F156&lt;&gt;0,100,0))</f>
        <v>-37.14278769513232</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1335393</v>
      </c>
      <c r="C160" s="66">
        <v>1115364</v>
      </c>
      <c r="D160" s="98">
        <f>IFERROR(((B160/C160)-1)*100,IF(B160+C160&lt;&gt;0,100,0))</f>
        <v>19.727102542309048</v>
      </c>
      <c r="E160" s="78"/>
      <c r="F160" s="78"/>
      <c r="G160" s="65"/>
    </row>
    <row r="161" spans="1:7" s="16" customFormat="1" ht="12" x14ac:dyDescent="0.2">
      <c r="A161" s="79" t="s">
        <v>74</v>
      </c>
      <c r="B161" s="67">
        <v>1593</v>
      </c>
      <c r="C161" s="66">
        <v>1710</v>
      </c>
      <c r="D161" s="98">
        <f>IFERROR(((B161/C161)-1)*100,IF(B161+C161&lt;&gt;0,100,0))</f>
        <v>-6.8421052631578938</v>
      </c>
      <c r="E161" s="78"/>
      <c r="F161" s="78"/>
      <c r="G161" s="65"/>
    </row>
    <row r="162" spans="1:7" s="28" customFormat="1" ht="12" x14ac:dyDescent="0.2">
      <c r="A162" s="81" t="s">
        <v>34</v>
      </c>
      <c r="B162" s="82">
        <f>SUM(B159:B161)</f>
        <v>1337401</v>
      </c>
      <c r="C162" s="82">
        <f>SUM(C159:C161)</f>
        <v>1117289</v>
      </c>
      <c r="D162" s="98">
        <f>IFERROR(((B162/C162)-1)*100,IF(B162+C162&lt;&gt;0,100,0))</f>
        <v>19.700543010805617</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124777</v>
      </c>
      <c r="C165" s="66">
        <v>154784</v>
      </c>
      <c r="D165" s="98">
        <f>IFERROR(((B165/C165)-1)*100,IF(B165+C165&lt;&gt;0,100,0))</f>
        <v>-19.386370684308453</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124777</v>
      </c>
      <c r="C167" s="82">
        <f>SUM(C165:C166)</f>
        <v>154784</v>
      </c>
      <c r="D167" s="98">
        <f>IFERROR(((B167/C167)-1)*100,IF(B167+C167&lt;&gt;0,100,0))</f>
        <v>-19.386370684308453</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8806</v>
      </c>
      <c r="C175" s="113">
        <v>6880</v>
      </c>
      <c r="D175" s="111">
        <f>IFERROR(((B175/C175)-1)*100,IF(B175+C175&lt;&gt;0,100,0))</f>
        <v>27.994186046511626</v>
      </c>
      <c r="E175" s="113">
        <v>147459</v>
      </c>
      <c r="F175" s="113">
        <v>123310</v>
      </c>
      <c r="G175" s="111">
        <f>IFERROR(((E175/F175)-1)*100,IF(E175+F175&lt;&gt;0,100,0))</f>
        <v>19.583975346687211</v>
      </c>
    </row>
    <row r="176" spans="1:7" x14ac:dyDescent="0.2">
      <c r="A176" s="101" t="s">
        <v>32</v>
      </c>
      <c r="B176" s="112">
        <v>48953</v>
      </c>
      <c r="C176" s="113">
        <v>41263</v>
      </c>
      <c r="D176" s="111">
        <f t="shared" ref="D176:D178" si="5">IFERROR(((B176/C176)-1)*100,IF(B176+C176&lt;&gt;0,100,0))</f>
        <v>18.636550905169269</v>
      </c>
      <c r="E176" s="113">
        <v>750750</v>
      </c>
      <c r="F176" s="113">
        <v>796861</v>
      </c>
      <c r="G176" s="111">
        <f>IFERROR(((E176/F176)-1)*100,IF(E176+F176&lt;&gt;0,100,0))</f>
        <v>-5.786580093642435</v>
      </c>
    </row>
    <row r="177" spans="1:7" x14ac:dyDescent="0.2">
      <c r="A177" s="101" t="s">
        <v>92</v>
      </c>
      <c r="B177" s="112">
        <v>19611232</v>
      </c>
      <c r="C177" s="113">
        <v>17196893</v>
      </c>
      <c r="D177" s="111">
        <f t="shared" si="5"/>
        <v>14.039390720172529</v>
      </c>
      <c r="E177" s="113">
        <v>319448297</v>
      </c>
      <c r="F177" s="113">
        <v>301076323</v>
      </c>
      <c r="G177" s="111">
        <f>IFERROR(((E177/F177)-1)*100,IF(E177+F177&lt;&gt;0,100,0))</f>
        <v>6.1020985698699404</v>
      </c>
    </row>
    <row r="178" spans="1:7" x14ac:dyDescent="0.2">
      <c r="A178" s="101" t="s">
        <v>93</v>
      </c>
      <c r="B178" s="112">
        <v>101656</v>
      </c>
      <c r="C178" s="113">
        <v>99362</v>
      </c>
      <c r="D178" s="111">
        <f t="shared" si="5"/>
        <v>2.3087296954570125</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253</v>
      </c>
      <c r="C181" s="113">
        <v>414</v>
      </c>
      <c r="D181" s="111">
        <f t="shared" ref="D181:D184" si="6">IFERROR(((B181/C181)-1)*100,IF(B181+C181&lt;&gt;0,100,0))</f>
        <v>-38.888888888888886</v>
      </c>
      <c r="E181" s="113">
        <v>4102</v>
      </c>
      <c r="F181" s="113">
        <v>5992</v>
      </c>
      <c r="G181" s="111">
        <f t="shared" ref="G181" si="7">IFERROR(((E181/F181)-1)*100,IF(E181+F181&lt;&gt;0,100,0))</f>
        <v>-31.542056074766357</v>
      </c>
    </row>
    <row r="182" spans="1:7" x14ac:dyDescent="0.2">
      <c r="A182" s="101" t="s">
        <v>32</v>
      </c>
      <c r="B182" s="112">
        <v>5778</v>
      </c>
      <c r="C182" s="113">
        <v>6844</v>
      </c>
      <c r="D182" s="111">
        <f t="shared" si="6"/>
        <v>-15.575686732904737</v>
      </c>
      <c r="E182" s="113">
        <v>48235</v>
      </c>
      <c r="F182" s="113">
        <v>88691</v>
      </c>
      <c r="G182" s="111">
        <f t="shared" ref="G182" si="8">IFERROR(((E182/F182)-1)*100,IF(E182+F182&lt;&gt;0,100,0))</f>
        <v>-45.614549390580784</v>
      </c>
    </row>
    <row r="183" spans="1:7" x14ac:dyDescent="0.2">
      <c r="A183" s="101" t="s">
        <v>92</v>
      </c>
      <c r="B183" s="112">
        <v>68401</v>
      </c>
      <c r="C183" s="113">
        <v>92212</v>
      </c>
      <c r="D183" s="111">
        <f t="shared" si="6"/>
        <v>-25.822018826183147</v>
      </c>
      <c r="E183" s="113">
        <v>527430</v>
      </c>
      <c r="F183" s="113">
        <v>1880544</v>
      </c>
      <c r="G183" s="111">
        <f t="shared" ref="G183" si="9">IFERROR(((E183/F183)-1)*100,IF(E183+F183&lt;&gt;0,100,0))</f>
        <v>-71.95332839859104</v>
      </c>
    </row>
    <row r="184" spans="1:7" x14ac:dyDescent="0.2">
      <c r="A184" s="101" t="s">
        <v>93</v>
      </c>
      <c r="B184" s="112">
        <v>34645</v>
      </c>
      <c r="C184" s="113">
        <v>38279</v>
      </c>
      <c r="D184" s="111">
        <f t="shared" si="6"/>
        <v>-9.4934559419002635</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2023-04-03T06:27:00Z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