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A6020A07-D36C-44DC-969D-90D2D78C2784}" xr6:coauthVersionLast="47" xr6:coauthVersionMax="47" xr10:uidLastSave="{00000000-0000-0000-0000-000000000000}"/>
  <bookViews>
    <workbookView xWindow="7065" yWindow="2460" windowWidth="8985"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G71" i="1" s="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<sst xmlns="http://schemas.openxmlformats.org/spreadsheetml/2006/main" count="270" uniqueCount="102">
  <si>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</si>
  <si>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</si>
  <si>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</si>
  <si>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</si>
  <si>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</si>
  <si>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</si>
  <si>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</si>
  <si>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</si>
  <si>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</si>
  <si>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</si>
  <si>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</si>
  <si>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</si>
  <si>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</si>
  <si>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</si>
  <si>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</si>
  <si>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</si>
  <si>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</si>
  <si>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</si>
  <si>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</si>
  <si>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</si>
  <si>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</si>
  <si>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</si>
  <si>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</si>
  <si>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</si>
  <si>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</si>
  <si>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</si>
  <si>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</si>
  <si>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</si>
  <si>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</si>
  <si>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</si>
  <si>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</si>
  <si>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</si>
  <si>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</si>
  <si>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</si>
  <si>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</si>
  <si>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</si>
  <si>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</si>
  <si>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</si>
  <si>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</si>
  <si>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</si>
  <si>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</si>
  <si>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</si>
  <si>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</si>
  <si>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</si>
  <si>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</si>
  <si>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</si>
  <si>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</si>
  <si>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</si>
  <si>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</si>
  <si>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</si>
  <si>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</si>
  <si>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</si>
  <si>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</si>
  <si>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</si>
  <si>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</si>
  <si>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</si>
  <si>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</si>
  <si>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</si>
  <si>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</si>
  <si>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</si>
  <si>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</si>
  <si>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</si>
  <si>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</si>
  <si>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</si>
  <si>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</si>
  <si>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</si>
  <si>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</si>
  <si>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</si>
  <si>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</si>
  <si>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</si>
  <si>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</si>
  <si>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</si>
  <si>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</si>
  <si>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</si>
  <si>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</si>
  <si>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</si>
  <si>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</si>
  <si>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</si>
  <si>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</si>
  <si>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</si>
  <si>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</si>
  <si>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</si>
  <si>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</si>
  <si>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</si>
  <si>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</si>
  <si>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</si>
  <si>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</si>
  <si>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</si>
  <si>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</si>
  <si>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</si>
  <si>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</si>
  <si>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</si>
  <si>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</si>
  <si>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</si>
  <si>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</si>
  <si>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</si>
  <si>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</si>
  <si>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</si>
  <si>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</si>
  <si>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6 April 2023</t>
  </si>
  <si>
    <t>06.04.2023</t>
  </si>
  <si>
    <t>08.04.2022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</si>
</sst>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2023</v>
      </c>
      <c r="F10" s="131">
        <v>2022</v>
      </c>
      <c r="G10" s="29" t="s">
        <v>7</v>
      </c>
    </row>
    <row r="11" spans="1:7" s="16" customFormat="1" ht="12" x14ac:dyDescent="0.2">
      <c r="A11" s="64" t="s">
        <v>8</v>
      </c>
      <c r="B11" s="67">
        <v>1185105</v>
      </c>
      <c r="C11" s="67">
        <v>1651572</v>
      </c>
      <c r="D11" s="98">
        <f>IFERROR(((B11/C11)-1)*100,IF(B11+C11&lt;&gt;0,100,0))</f>
        <v>-28.243818616445427</v>
      </c>
      <c r="E11" s="67">
        <v>20268110</v>
      </c>
      <c r="F11" s="67">
        <v>23403199</v>
      </c>
      <c r="G11" s="98">
        <f>IFERROR(((E11/F11)-1)*100,IF(E11+F11&lt;&gt;0,100,0))</f>
        <v>-13.395984882237677</v>
      </c>
    </row>
    <row r="12" spans="1:7" s="16" customFormat="1" ht="12" x14ac:dyDescent="0.2">
      <c r="A12" s="64" t="s">
        <v>9</v>
      </c>
      <c r="B12" s="67">
        <v>1287143.0730000001</v>
      </c>
      <c r="C12" s="67">
        <v>1639193.3359999999</v>
      </c>
      <c r="D12" s="98">
        <f>IFERROR(((B12/C12)-1)*100,IF(B12+C12&lt;&gt;0,100,0))</f>
        <v>-21.477043327853053</v>
      </c>
      <c r="E12" s="67">
        <v>21846881.989999998</v>
      </c>
      <c r="F12" s="67">
        <v>23788274.866999999</v>
      </c>
      <c r="G12" s="98">
        <f>IFERROR(((E12/F12)-1)*100,IF(E12+F12&lt;&gt;0,100,0))</f>
        <v>-8.1611335326092664</v>
      </c>
    </row>
    <row r="13" spans="1:7" s="16" customFormat="1" ht="12" x14ac:dyDescent="0.2">
      <c r="A13" s="64" t="s">
        <v>10</v>
      </c>
      <c r="B13" s="67">
        <v>76235781.494797707</v>
      </c>
      <c r="C13" s="67">
        <v>117606607.70061301</v>
      </c>
      <c r="D13" s="98">
        <f>IFERROR(((B13/C13)-1)*100,IF(B13+C13&lt;&gt;0,100,0))</f>
        <v>-35.177297444996924</v>
      </c>
      <c r="E13" s="67">
        <v>1554598855.67099</v>
      </c>
      <c r="F13" s="67">
        <v>1772054312.0832901</v>
      </c>
      <c r="G13" s="98">
        <f>IFERROR(((E13/F13)-1)*100,IF(E13+F13&lt;&gt;0,100,0))</f>
        <v>-12.271376499552755</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291</v>
      </c>
      <c r="C16" s="67">
        <v>513</v>
      </c>
      <c r="D16" s="98">
        <f>IFERROR(((B16/C16)-1)*100,IF(B16+C16&lt;&gt;0,100,0))</f>
        <v>-43.274853801169591</v>
      </c>
      <c r="E16" s="67">
        <v>5215</v>
      </c>
      <c r="F16" s="67">
        <v>5687</v>
      </c>
      <c r="G16" s="98">
        <f>IFERROR(((E16/F16)-1)*100,IF(E16+F16&lt;&gt;0,100,0))</f>
        <v>-8.2996307367680711</v>
      </c>
    </row>
    <row r="17" spans="1:7" s="16" customFormat="1" ht="12" x14ac:dyDescent="0.2">
      <c r="A17" s="64" t="s">
        <v>9</v>
      </c>
      <c r="B17" s="67">
        <v>173628.50099999999</v>
      </c>
      <c r="C17" s="67">
        <v>150546.65599999999</v>
      </c>
      <c r="D17" s="98">
        <f>IFERROR(((B17/C17)-1)*100,IF(B17+C17&lt;&gt;0,100,0))</f>
        <v>15.332021057976863</v>
      </c>
      <c r="E17" s="67">
        <v>2669712.8650000002</v>
      </c>
      <c r="F17" s="67">
        <v>2343305.3199999998</v>
      </c>
      <c r="G17" s="98">
        <f>IFERROR(((E17/F17)-1)*100,IF(E17+F17&lt;&gt;0,100,0))</f>
        <v>13.929364740229433</v>
      </c>
    </row>
    <row r="18" spans="1:7" s="16" customFormat="1" ht="12" x14ac:dyDescent="0.2">
      <c r="A18" s="64" t="s">
        <v>10</v>
      </c>
      <c r="B18" s="67">
        <v>7175489.3627577797</v>
      </c>
      <c r="C18" s="67">
        <v>11876042.730497999</v>
      </c>
      <c r="D18" s="98">
        <f>IFERROR(((B18/C18)-1)*100,IF(B18+C18&lt;&gt;0,100,0))</f>
        <v>-39.580131820080702</v>
      </c>
      <c r="E18" s="67">
        <v>145777070.758762</v>
      </c>
      <c r="F18" s="67">
        <v>150784225.45342401</v>
      </c>
      <c r="G18" s="98">
        <f>IFERROR(((E18/F18)-1)*100,IF(E18+F18&lt;&gt;0,100,0))</f>
        <v>-3.320741728522969</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2023</v>
      </c>
      <c r="F23" s="131">
        <v>2022</v>
      </c>
      <c r="G23" s="29" t="s">
        <v>13</v>
      </c>
    </row>
    <row r="24" spans="1:7" s="16" customFormat="1" ht="12" x14ac:dyDescent="0.2">
      <c r="A24" s="64" t="s">
        <v>14</v>
      </c>
      <c r="B24" s="66">
        <v>7934794.4464499997</v>
      </c>
      <c r="C24" s="66">
        <v>19165203.670790002</v>
      </c>
      <c r="D24" s="65">
        <f>B24-C24</f>
        <v>-11230409.224340003</v>
      </c>
      <c r="E24" s="67">
        <v>215280536.06158999</v>
      </c>
      <c r="F24" s="67">
        <v>291484133.13436002</v>
      </c>
      <c r="G24" s="65">
        <f>E24-F24</f>
        <v>-76203597.072770029</v>
      </c>
    </row>
    <row r="25" spans="1:7" s="16" customFormat="1" ht="12" x14ac:dyDescent="0.2">
      <c r="A25" s="68" t="s">
        <v>15</v>
      </c>
      <c r="B25" s="66">
        <v>9802855.9288800005</v>
      </c>
      <c r="C25" s="66">
        <v>21210021.323169999</v>
      </c>
      <c r="D25" s="65">
        <f>B25-C25</f>
        <v>-11407165.394289998</v>
      </c>
      <c r="E25" s="67">
        <v>246689433.60242</v>
      </c>
      <c r="F25" s="67">
        <v>265733432.77114999</v>
      </c>
      <c r="G25" s="65">
        <f>E25-F25</f>
        <v>-19043999.168729991</v>
      </c>
    </row>
    <row r="26" spans="1:7" s="28" customFormat="1" ht="12" x14ac:dyDescent="0.2">
      <c r="A26" s="69" t="s">
        <v>16</v>
      </c>
      <c r="B26" s="70">
        <f>B24-B25</f>
        <v>-1868061.4824300008</v>
      </c>
      <c r="C26" s="70">
        <f>C24-C25</f>
        <v>-2044817.6523799971</v>
      </c>
      <c r="D26" s="70"/>
      <c r="E26" s="70">
        <f>E24-E25</f>
        <v>-31408897.540830016</v>
      </c>
      <c r="F26" s="70">
        <f>F24-F25</f>
        <v>25750700.363210022</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77113.701917269995</v>
      </c>
      <c r="C33" s="132">
        <v>74776.111888269996</v>
      </c>
      <c r="D33" s="98">
        <f t="shared" ref="D33:D42" si="0">IFERROR(((B33/C33)-1)*100,IF(B33+C33&lt;&gt;0,100,0))</f>
        <v>3.1261187162189064</v>
      </c>
      <c r="E33" s="64"/>
      <c r="F33" s="132">
        <v>77458.58</v>
      </c>
      <c r="G33" s="132">
        <v>76100.17</v>
      </c>
    </row>
    <row r="34" spans="1:7" s="16" customFormat="1" ht="12" x14ac:dyDescent="0.2">
      <c r="A34" s="64" t="s">
        <v>23</v>
      </c>
      <c r="B34" s="132">
        <v>76984.798430209994</v>
      </c>
      <c r="C34" s="132">
        <v>84700.483143050005</v>
      </c>
      <c r="D34" s="98">
        <f t="shared" si="0"/>
        <v>-9.1093750903510795</v>
      </c>
      <c r="E34" s="64"/>
      <c r="F34" s="132">
        <v>77578.52</v>
      </c>
      <c r="G34" s="132">
        <v>75497.27</v>
      </c>
    </row>
    <row r="35" spans="1:7" s="16" customFormat="1" ht="12" x14ac:dyDescent="0.2">
      <c r="A35" s="64" t="s">
        <v>24</v>
      </c>
      <c r="B35" s="132">
        <v>69583.838915050001</v>
      </c>
      <c r="C35" s="132">
        <v>70820.536297359999</v>
      </c>
      <c r="D35" s="98">
        <f t="shared" si="0"/>
        <v>-1.7462411991874482</v>
      </c>
      <c r="E35" s="64"/>
      <c r="F35" s="132">
        <v>69960.56</v>
      </c>
      <c r="G35" s="132">
        <v>68350.490000000005</v>
      </c>
    </row>
    <row r="36" spans="1:7" s="16" customFormat="1" ht="12" x14ac:dyDescent="0.2">
      <c r="A36" s="64" t="s">
        <v>25</v>
      </c>
      <c r="B36" s="132">
        <v>71378.907202739996</v>
      </c>
      <c r="C36" s="132">
        <v>67747.07392553</v>
      </c>
      <c r="D36" s="98">
        <f t="shared" si="0"/>
        <v>5.3608710557776051</v>
      </c>
      <c r="E36" s="64"/>
      <c r="F36" s="132">
        <v>71730.600000000006</v>
      </c>
      <c r="G36" s="132">
        <v>70413.94</v>
      </c>
    </row>
    <row r="37" spans="1:7" s="16" customFormat="1" ht="12" x14ac:dyDescent="0.2">
      <c r="A37" s="64" t="s">
        <v>79</v>
      </c>
      <c r="B37" s="132">
        <v>68515.037824340005</v>
      </c>
      <c r="C37" s="132">
        <v>83076.196409869997</v>
      </c>
      <c r="D37" s="98">
        <f t="shared" si="0"/>
        <v>-17.527473830999838</v>
      </c>
      <c r="E37" s="64"/>
      <c r="F37" s="132">
        <v>69167.61</v>
      </c>
      <c r="G37" s="132">
        <v>66212.09</v>
      </c>
    </row>
    <row r="38" spans="1:7" s="16" customFormat="1" ht="12" x14ac:dyDescent="0.2">
      <c r="A38" s="64" t="s">
        <v>26</v>
      </c>
      <c r="B38" s="132">
        <v>103069.97732265999</v>
      </c>
      <c r="C38" s="132">
        <v>79904.672487389995</v>
      </c>
      <c r="D38" s="98">
        <f t="shared" si="0"/>
        <v>28.991176753682058</v>
      </c>
      <c r="E38" s="64"/>
      <c r="F38" s="132">
        <v>104119.83</v>
      </c>
      <c r="G38" s="132">
        <v>102555.34</v>
      </c>
    </row>
    <row r="39" spans="1:7" s="16" customFormat="1" ht="12" x14ac:dyDescent="0.2">
      <c r="A39" s="64" t="s">
        <v>27</v>
      </c>
      <c r="B39" s="132">
        <v>15748.488708340001</v>
      </c>
      <c r="C39" s="132">
        <v>17170.34576022</v>
      </c>
      <c r="D39" s="98">
        <f t="shared" si="0"/>
        <v>-8.2808877103344951</v>
      </c>
      <c r="E39" s="64"/>
      <c r="F39" s="132">
        <v>15908.32</v>
      </c>
      <c r="G39" s="132">
        <v>15495.52</v>
      </c>
    </row>
    <row r="40" spans="1:7" s="16" customFormat="1" ht="12" x14ac:dyDescent="0.2">
      <c r="A40" s="64" t="s">
        <v>28</v>
      </c>
      <c r="B40" s="132">
        <v>99953.087654870003</v>
      </c>
      <c r="C40" s="132">
        <v>85465.608134060007</v>
      </c>
      <c r="D40" s="98">
        <f t="shared" si="0"/>
        <v>16.951239027147814</v>
      </c>
      <c r="E40" s="64"/>
      <c r="F40" s="132">
        <v>100851.54</v>
      </c>
      <c r="G40" s="132">
        <v>99235.98</v>
      </c>
    </row>
    <row r="41" spans="1:7" s="16" customFormat="1" ht="12" x14ac:dyDescent="0.2">
      <c r="A41" s="64" t="s">
        <v>29</v>
      </c>
      <c r="B41" s="72"/>
      <c r="C41" s="72"/>
      <c r="D41" s="98">
        <f t="shared" si="0"/>
        <v>0</v>
      </c>
      <c r="E41" s="64"/>
      <c r="F41" s="72"/>
      <c r="G41" s="72"/>
    </row>
    <row r="42" spans="1:7" s="16" customFormat="1" ht="12" x14ac:dyDescent="0.2">
      <c r="A42" s="64" t="s">
        <v>78</v>
      </c>
      <c r="B42" s="132">
        <v>745.74002882000002</v>
      </c>
      <c r="C42" s="132">
        <v>1412.5572199799999</v>
      </c>
      <c r="D42" s="98">
        <f t="shared" si="0"/>
        <v>-47.206384401860987</v>
      </c>
      <c r="E42" s="64"/>
      <c r="F42" s="132">
        <v>757.76</v>
      </c>
      <c r="G42" s="132">
        <v>711.29</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22378.263240754</v>
      </c>
      <c r="D48" s="72"/>
      <c r="E48" s="133">
        <v>21468.843757508599</v>
      </c>
      <c r="F48" s="72"/>
      <c r="G48" s="98">
        <f>IFERROR(((C48/E48)-1)*100,IF(C48+E48&lt;&gt;0,100,0))</f>
        <v>4.2359965609575001</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2201</v>
      </c>
      <c r="D54" s="75"/>
      <c r="E54" s="134">
        <v>921299</v>
      </c>
      <c r="F54" s="134">
        <v>90485288.444999993</v>
      </c>
      <c r="G54" s="134">
        <v>8639108.5439999998</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2023</v>
      </c>
      <c r="F67" s="131">
        <v>2022</v>
      </c>
      <c r="G67" s="50" t="s">
        <v>7</v>
      </c>
    </row>
    <row r="68" spans="1:7" s="16" customFormat="1" ht="12" x14ac:dyDescent="0.2">
      <c r="A68" s="77" t="s">
        <v>53</v>
      </c>
      <c r="B68" s="67">
        <v>6681</v>
      </c>
      <c r="C68" s="66">
        <v>6583</v>
      </c>
      <c r="D68" s="98">
        <f>IFERROR(((B68/C68)-1)*100,IF(B68+C68&lt;&gt;0,100,0))</f>
        <v>1.4886829712896787</v>
      </c>
      <c r="E68" s="66">
        <v>92930</v>
      </c>
      <c r="F68" s="66">
        <v>89878</v>
      </c>
      <c r="G68" s="98">
        <f>IFERROR(((E68/F68)-1)*100,IF(E68+F68&lt;&gt;0,100,0))</f>
        <v>3.3957141903469212</v>
      </c>
    </row>
    <row r="69" spans="1:7" s="16" customFormat="1" ht="12" x14ac:dyDescent="0.2">
      <c r="A69" s="79" t="s">
        <v>54</v>
      </c>
      <c r="B69" s="67">
        <v>252534635.831</v>
      </c>
      <c r="C69" s="66">
        <v>158225277.743</v>
      </c>
      <c r="D69" s="98">
        <f>IFERROR(((B69/C69)-1)*100,IF(B69+C69&lt;&gt;0,100,0))</f>
        <v>59.604482566422504</v>
      </c>
      <c r="E69" s="66">
        <v>3501614487.349</v>
      </c>
      <c r="F69" s="66">
        <v>2852658860.6240001</v>
      </c>
      <c r="G69" s="98">
        <f>IFERROR(((E69/F69)-1)*100,IF(E69+F69&lt;&gt;0,100,0))</f>
        <v>22.749149422761516</v>
      </c>
    </row>
    <row r="70" spans="1:7" s="62" customFormat="1" ht="12" x14ac:dyDescent="0.2">
      <c r="A70" s="79" t="s">
        <v>55</v>
      </c>
      <c r="B70" s="67">
        <v>230910084.95462</v>
      </c>
      <c r="C70" s="66">
        <v>157686415.23517001</v>
      </c>
      <c r="D70" s="98">
        <f>IFERROR(((B70/C70)-1)*100,IF(B70+C70&lt;&gt;0,100,0))</f>
        <v>46.43625743552218</v>
      </c>
      <c r="E70" s="66">
        <v>3208581856.8050599</v>
      </c>
      <c r="F70" s="66">
        <v>2802785211.4946699</v>
      </c>
      <c r="G70" s="98">
        <f>IFERROR(((E70/F70)-1)*100,IF(E70+F70&lt;&gt;0,100,0))</f>
        <v>14.478335465955539</v>
      </c>
    </row>
    <row r="71" spans="1:7" s="16" customFormat="1" ht="12" x14ac:dyDescent="0.2">
      <c r="A71" s="79" t="s">
        <v>94</v>
      </c>
      <c r="B71" s="98">
        <f>IFERROR(B69/B68/1000,)</f>
        <v>37.798927680137709</v>
      </c>
      <c r="C71" s="98">
        <f>IFERROR(C69/C68/1000,)</f>
        <v>24.035436388120917</v>
      </c>
      <c r="D71" s="98">
        <f>IFERROR(((B71/C71)-1)*100,IF(B71+C71&lt;&gt;0,100,0))</f>
        <v>57.26333015039058</v>
      </c>
      <c r="E71" s="98">
        <f>IFERROR(E69/E68/1000,)</f>
        <v>37.68013006939632</v>
      </c>
      <c r="F71" s="98">
        <f>IFERROR(F69/F68/1000,)</f>
        <v>31.739233857273192</v>
      </c>
      <c r="G71" s="98">
        <f>IFERROR(((E71/F71)-1)*100,IF(E71+F71&lt;&gt;0,100,0))</f>
        <v>18.717831182814603</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2893</v>
      </c>
      <c r="C74" s="66">
        <v>2965</v>
      </c>
      <c r="D74" s="98">
        <f>IFERROR(((B74/C74)-1)*100,IF(B74+C74&lt;&gt;0,100,0))</f>
        <v>-2.4283305227655982</v>
      </c>
      <c r="E74" s="66">
        <v>37684</v>
      </c>
      <c r="F74" s="66">
        <v>37863</v>
      </c>
      <c r="G74" s="98">
        <f>IFERROR(((E74/F74)-1)*100,IF(E74+F74&lt;&gt;0,100,0))</f>
        <v>-0.47275704513641825</v>
      </c>
    </row>
    <row r="75" spans="1:7" s="16" customFormat="1" ht="12" x14ac:dyDescent="0.2">
      <c r="A75" s="79" t="s">
        <v>54</v>
      </c>
      <c r="B75" s="67">
        <v>608663504.10800004</v>
      </c>
      <c r="C75" s="66">
        <v>545668845.12399995</v>
      </c>
      <c r="D75" s="98">
        <f>IFERROR(((B75/C75)-1)*100,IF(B75+C75&lt;&gt;0,100,0))</f>
        <v>11.544485184908249</v>
      </c>
      <c r="E75" s="66">
        <v>8208551174.6999998</v>
      </c>
      <c r="F75" s="66">
        <v>7488187489.3859997</v>
      </c>
      <c r="G75" s="98">
        <f>IFERROR(((E75/F75)-1)*100,IF(E75+F75&lt;&gt;0,100,0))</f>
        <v>9.6200006521613766</v>
      </c>
    </row>
    <row r="76" spans="1:7" s="16" customFormat="1" ht="12" x14ac:dyDescent="0.2">
      <c r="A76" s="79" t="s">
        <v>55</v>
      </c>
      <c r="B76" s="67">
        <v>592826845.33528996</v>
      </c>
      <c r="C76" s="66">
        <v>517206775.67136002</v>
      </c>
      <c r="D76" s="98">
        <f>IFERROR(((B76/C76)-1)*100,IF(B76+C76&lt;&gt;0,100,0))</f>
        <v>14.620858275835879</v>
      </c>
      <c r="E76" s="66">
        <v>7662572283.9373398</v>
      </c>
      <c r="F76" s="66">
        <v>7125456024.3252802</v>
      </c>
      <c r="G76" s="98">
        <f>IFERROR(((E76/F76)-1)*100,IF(E76+F76&lt;&gt;0,100,0))</f>
        <v>7.5379913619342043</v>
      </c>
    </row>
    <row r="77" spans="1:7" s="16" customFormat="1" ht="12" x14ac:dyDescent="0.2">
      <c r="A77" s="79" t="s">
        <v>94</v>
      </c>
      <c r="B77" s="98">
        <f>IFERROR(B75/B74/1000,)</f>
        <v>210.39180923193916</v>
      </c>
      <c r="C77" s="98">
        <f>IFERROR(C75/C74/1000,)</f>
        <v>184.03670999123102</v>
      </c>
      <c r="D77" s="98">
        <f>IFERROR(((B77/C77)-1)*100,IF(B77+C77&lt;&gt;0,100,0))</f>
        <v>14.320566392413724</v>
      </c>
      <c r="E77" s="98">
        <f>IFERROR(E75/E74/1000,)</f>
        <v>217.82589891465872</v>
      </c>
      <c r="F77" s="98">
        <f>IFERROR(F75/F74/1000,)</f>
        <v>197.77058049774183</v>
      </c>
      <c r="G77" s="98">
        <f>IFERROR(((E77/F77)-1)*100,IF(E77+F77&lt;&gt;0,100,0))</f>
        <v>10.140698564186025</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200</v>
      </c>
      <c r="C80" s="66">
        <v>148</v>
      </c>
      <c r="D80" s="98">
        <f>IFERROR(((B80/C80)-1)*100,IF(B80+C80&lt;&gt;0,100,0))</f>
        <v>35.13513513513513</v>
      </c>
      <c r="E80" s="66">
        <v>2687</v>
      </c>
      <c r="F80" s="66">
        <v>2696</v>
      </c>
      <c r="G80" s="98">
        <f>IFERROR(((E80/F80)-1)*100,IF(E80+F80&lt;&gt;0,100,0))</f>
        <v>-0.333827893175076</v>
      </c>
    </row>
    <row r="81" spans="1:7" s="16" customFormat="1" ht="12" x14ac:dyDescent="0.2">
      <c r="A81" s="79" t="s">
        <v>54</v>
      </c>
      <c r="B81" s="67">
        <v>19945901.896000002</v>
      </c>
      <c r="C81" s="66">
        <v>14630965.018999999</v>
      </c>
      <c r="D81" s="98">
        <f>IFERROR(((B81/C81)-1)*100,IF(B81+C81&lt;&gt;0,100,0))</f>
        <v>36.326632386161428</v>
      </c>
      <c r="E81" s="66">
        <v>311360556.34399998</v>
      </c>
      <c r="F81" s="66">
        <v>304803100.69400001</v>
      </c>
      <c r="G81" s="98">
        <f>IFERROR(((E81/F81)-1)*100,IF(E81+F81&lt;&gt;0,100,0))</f>
        <v>2.1513743249558237</v>
      </c>
    </row>
    <row r="82" spans="1:7" s="16" customFormat="1" ht="12" x14ac:dyDescent="0.2">
      <c r="A82" s="79" t="s">
        <v>55</v>
      </c>
      <c r="B82" s="67">
        <v>3204607.9489703402</v>
      </c>
      <c r="C82" s="66">
        <v>3681361.2952801501</v>
      </c>
      <c r="D82" s="98">
        <f>IFERROR(((B82/C82)-1)*100,IF(B82+C82&lt;&gt;0,100,0))</f>
        <v>-12.950463376714815</v>
      </c>
      <c r="E82" s="66">
        <v>93675952.033224598</v>
      </c>
      <c r="F82" s="66">
        <v>170875081.82724401</v>
      </c>
      <c r="G82" s="98">
        <f>IFERROR(((E82/F82)-1)*100,IF(E82+F82&lt;&gt;0,100,0))</f>
        <v>-45.178693679906068</v>
      </c>
    </row>
    <row r="83" spans="1:7" s="32" customFormat="1" x14ac:dyDescent="0.2">
      <c r="A83" s="79" t="s">
        <v>94</v>
      </c>
      <c r="B83" s="98">
        <f>IFERROR(B81/B80/1000,)</f>
        <v>99.729509480000004</v>
      </c>
      <c r="C83" s="98">
        <f>IFERROR(C81/C80/1000,)</f>
        <v>98.857871749999987</v>
      </c>
      <c r="D83" s="98">
        <f>IFERROR(((B83/C83)-1)*100,IF(B83+C83&lt;&gt;0,100,0))</f>
        <v>0.88170796575945953</v>
      </c>
      <c r="E83" s="98">
        <f>IFERROR(E81/E80/1000,)</f>
        <v>115.87664917901004</v>
      </c>
      <c r="F83" s="98">
        <f>IFERROR(F81/F80/1000,)</f>
        <v>113.0575299310089</v>
      </c>
      <c r="G83" s="98">
        <f>IFERROR(((E83/F83)-1)*100,IF(E83+F83&lt;&gt;0,100,0))</f>
        <v>2.4935263044588485</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9774</v>
      </c>
      <c r="C86" s="64">
        <f>C68+C74+C80</f>
        <v>9696</v>
      </c>
      <c r="D86" s="98">
        <f>IFERROR(((B86/C86)-1)*100,IF(B86+C86&lt;&gt;0,100,0))</f>
        <v>0.80445544554454962</v>
      </c>
      <c r="E86" s="64">
        <f>E68+E74+E80</f>
        <v>133301</v>
      </c>
      <c r="F86" s="64">
        <f>F68+F74+F80</f>
        <v>130437</v>
      </c>
      <c r="G86" s="98">
        <f>IFERROR(((E86/F86)-1)*100,IF(E86+F86&lt;&gt;0,100,0))</f>
        <v>2.1956960065012243</v>
      </c>
    </row>
    <row r="87" spans="1:7" s="62" customFormat="1" ht="12" x14ac:dyDescent="0.2">
      <c r="A87" s="79" t="s">
        <v>54</v>
      </c>
      <c r="B87" s="64">
        <f t="shared" ref="B87:C87" si="1">B69+B75+B81</f>
        <v>881144041.83500004</v>
      </c>
      <c r="C87" s="64">
        <f t="shared" si="1"/>
        <v>718525087.88600004</v>
      </c>
      <c r="D87" s="98">
        <f>IFERROR(((B87/C87)-1)*100,IF(B87+C87&lt;&gt;0,100,0))</f>
        <v>22.632327902070525</v>
      </c>
      <c r="E87" s="64">
        <f t="shared" ref="E87:F87" si="2">E69+E75+E81</f>
        <v>12021526218.393</v>
      </c>
      <c r="F87" s="64">
        <f t="shared" si="2"/>
        <v>10645649450.704</v>
      </c>
      <c r="G87" s="98">
        <f>IFERROR(((E87/F87)-1)*100,IF(E87+F87&lt;&gt;0,100,0))</f>
        <v>12.924310292764819</v>
      </c>
    </row>
    <row r="88" spans="1:7" s="62" customFormat="1" ht="12" x14ac:dyDescent="0.2">
      <c r="A88" s="79" t="s">
        <v>55</v>
      </c>
      <c r="B88" s="64">
        <f t="shared" ref="B88:C88" si="3">B70+B76+B82</f>
        <v>826941538.23888028</v>
      </c>
      <c r="C88" s="64">
        <f t="shared" si="3"/>
        <v>678574552.20181012</v>
      </c>
      <c r="D88" s="98">
        <f>IFERROR(((B88/C88)-1)*100,IF(B88+C88&lt;&gt;0,100,0))</f>
        <v>21.864507820939536</v>
      </c>
      <c r="E88" s="64">
        <f t="shared" ref="E88:F88" si="4">E70+E76+E82</f>
        <v>10964830092.775623</v>
      </c>
      <c r="F88" s="64">
        <f t="shared" si="4"/>
        <v>10099116317.647194</v>
      </c>
      <c r="G88" s="98">
        <f>IFERROR(((E88/F88)-1)*100,IF(E88+F88&lt;&gt;0,100,0))</f>
        <v>8.5721735238921895</v>
      </c>
    </row>
    <row r="89" spans="1:7" s="63" customFormat="1" x14ac:dyDescent="0.2">
      <c r="A89" s="79" t="s">
        <v>95</v>
      </c>
      <c r="B89" s="98">
        <f>IFERROR((B75/B87)*100,IF(B75+B87&lt;&gt;0,100,0))</f>
        <v>69.0765045452099</v>
      </c>
      <c r="C89" s="98">
        <f>IFERROR((C75/C87)*100,IF(C75+C87&lt;&gt;0,100,0))</f>
        <v>75.942907815429663</v>
      </c>
      <c r="D89" s="98">
        <f>IFERROR(((B89/C89)-1)*100,IF(B89+C89&lt;&gt;0,100,0))</f>
        <v>-9.0415332619442896</v>
      </c>
      <c r="E89" s="98">
        <f>IFERROR((E75/E87)*100,IF(E75+E87&lt;&gt;0,100,0))</f>
        <v>68.282105163493071</v>
      </c>
      <c r="F89" s="98">
        <f>IFERROR((F75/F87)*100,IF(F75+F87&lt;&gt;0,100,0))</f>
        <v>70.34035381364923</v>
      </c>
      <c r="G89" s="98">
        <f>IFERROR(((E89/F89)-1)*100,IF(E89+F89&lt;&gt;0,100,0))</f>
        <v>-2.9261278036914917</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2023</v>
      </c>
      <c r="F94" s="131">
        <v>2022</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126660258.92</v>
      </c>
      <c r="C97" s="135">
        <v>65421773.461000003</v>
      </c>
      <c r="D97" s="65">
        <f>B97-C97</f>
        <v>61238485.458999999</v>
      </c>
      <c r="E97" s="135">
        <v>1574130000.1689999</v>
      </c>
      <c r="F97" s="135">
        <v>889135236.73599994</v>
      </c>
      <c r="G97" s="80">
        <f>E97-F97</f>
        <v>684994763.43299997</v>
      </c>
    </row>
    <row r="98" spans="1:7" s="62" customFormat="1" ht="13.5" x14ac:dyDescent="0.2">
      <c r="A98" s="114" t="s">
        <v>88</v>
      </c>
      <c r="B98" s="66">
        <v>114819980.406</v>
      </c>
      <c r="C98" s="135">
        <v>64552039.034999996</v>
      </c>
      <c r="D98" s="65">
        <f>B98-C98</f>
        <v>50267941.371000007</v>
      </c>
      <c r="E98" s="135">
        <v>1591673469.22</v>
      </c>
      <c r="F98" s="135">
        <v>876115504.46000004</v>
      </c>
      <c r="G98" s="80">
        <f>E98-F98</f>
        <v>715557964.75999999</v>
      </c>
    </row>
    <row r="99" spans="1:7" s="62" customFormat="1" ht="12" x14ac:dyDescent="0.2">
      <c r="A99" s="115" t="s">
        <v>16</v>
      </c>
      <c r="B99" s="65">
        <f>B97-B98</f>
        <v>11840278.513999999</v>
      </c>
      <c r="C99" s="65">
        <f>C97-C98</f>
        <v>869734.4260000065</v>
      </c>
      <c r="D99" s="82"/>
      <c r="E99" s="65">
        <f>E97-E98</f>
        <v>-17543469.051000118</v>
      </c>
      <c r="F99" s="82">
        <f>F97-F98</f>
        <v>13019732.275999904</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24884018.585999999</v>
      </c>
      <c r="C102" s="135">
        <v>21994285.603999998</v>
      </c>
      <c r="D102" s="65">
        <f>B102-C102</f>
        <v>2889732.9820000008</v>
      </c>
      <c r="E102" s="135">
        <v>455596960.935</v>
      </c>
      <c r="F102" s="135">
        <v>350032694.73000002</v>
      </c>
      <c r="G102" s="80">
        <f>E102-F102</f>
        <v>105564266.20499998</v>
      </c>
    </row>
    <row r="103" spans="1:7" s="16" customFormat="1" ht="13.5" x14ac:dyDescent="0.2">
      <c r="A103" s="79" t="s">
        <v>88</v>
      </c>
      <c r="B103" s="66">
        <v>24467756.855</v>
      </c>
      <c r="C103" s="135">
        <v>21780313.237</v>
      </c>
      <c r="D103" s="65">
        <f>B103-C103</f>
        <v>2687443.6180000007</v>
      </c>
      <c r="E103" s="135">
        <v>538290341.18299997</v>
      </c>
      <c r="F103" s="135">
        <v>396483914.542</v>
      </c>
      <c r="G103" s="80">
        <f>E103-F103</f>
        <v>141806426.64099997</v>
      </c>
    </row>
    <row r="104" spans="1:7" s="28" customFormat="1" ht="12" x14ac:dyDescent="0.2">
      <c r="A104" s="81" t="s">
        <v>16</v>
      </c>
      <c r="B104" s="65">
        <f>B102-B103</f>
        <v>416261.73099999875</v>
      </c>
      <c r="C104" s="65">
        <f>C102-C103</f>
        <v>213972.36699999869</v>
      </c>
      <c r="D104" s="82"/>
      <c r="E104" s="65">
        <f>E102-E103</f>
        <v>-82693380.247999966</v>
      </c>
      <c r="F104" s="82">
        <f>F102-F103</f>
        <v>-46451219.811999977</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884.00352926998801</v>
      </c>
      <c r="C111" s="137">
        <v>839.46660096442804</v>
      </c>
      <c r="D111" s="98">
        <f>IFERROR(((B111/C111)-1)*100,IF(B111+C111&lt;&gt;0,100,0))</f>
        <v>5.3053841873391239</v>
      </c>
      <c r="E111" s="84"/>
      <c r="F111" s="136">
        <v>887.95380523977894</v>
      </c>
      <c r="G111" s="136">
        <v>884.00352926998801</v>
      </c>
    </row>
    <row r="112" spans="1:7" s="16" customFormat="1" ht="12" x14ac:dyDescent="0.2">
      <c r="A112" s="79" t="s">
        <v>50</v>
      </c>
      <c r="B112" s="136">
        <v>871.49704379148295</v>
      </c>
      <c r="C112" s="137">
        <v>827.98764853805505</v>
      </c>
      <c r="D112" s="98">
        <f>IFERROR(((B112/C112)-1)*100,IF(B112+C112&lt;&gt;0,100,0))</f>
        <v>5.25483626842147</v>
      </c>
      <c r="E112" s="84"/>
      <c r="F112" s="136">
        <v>875.37579715187098</v>
      </c>
      <c r="G112" s="136">
        <v>871.49704379148295</v>
      </c>
    </row>
    <row r="113" spans="1:7" s="16" customFormat="1" ht="12" x14ac:dyDescent="0.2">
      <c r="A113" s="79" t="s">
        <v>51</v>
      </c>
      <c r="B113" s="136">
        <v>946.63180589741103</v>
      </c>
      <c r="C113" s="137">
        <v>893.76586106525895</v>
      </c>
      <c r="D113" s="98">
        <f>IFERROR(((B113/C113)-1)*100,IF(B113+C113&lt;&gt;0,100,0))</f>
        <v>5.9149657796441657</v>
      </c>
      <c r="E113" s="84"/>
      <c r="F113" s="136">
        <v>951.07586346253197</v>
      </c>
      <c r="G113" s="136">
        <v>946.63180589741103</v>
      </c>
    </row>
    <row r="114" spans="1:7" s="28" customFormat="1" ht="12" x14ac:dyDescent="0.2">
      <c r="A114" s="81" t="s">
        <v>52</v>
      </c>
      <c r="B114" s="85"/>
      <c r="C114" s="84"/>
      <c r="D114" s="86"/>
      <c r="E114" s="84"/>
      <c r="F114" s="71"/>
      <c r="G114" s="71"/>
    </row>
    <row r="115" spans="1:7" s="16" customFormat="1" ht="12" x14ac:dyDescent="0.2">
      <c r="A115" s="79" t="s">
        <v>56</v>
      </c>
      <c r="B115" s="136">
        <v>666.22516694403703</v>
      </c>
      <c r="C115" s="137">
        <v>622.45136999799195</v>
      </c>
      <c r="D115" s="98">
        <f>IFERROR(((B115/C115)-1)*100,IF(B115+C115&lt;&gt;0,100,0))</f>
        <v>7.0324846334881119</v>
      </c>
      <c r="E115" s="84"/>
      <c r="F115" s="136">
        <v>666.88805218599396</v>
      </c>
      <c r="G115" s="136">
        <v>664.82160813246105</v>
      </c>
    </row>
    <row r="116" spans="1:7" s="16" customFormat="1" ht="12" x14ac:dyDescent="0.2">
      <c r="A116" s="79" t="s">
        <v>57</v>
      </c>
      <c r="B116" s="136">
        <v>879.39530207945404</v>
      </c>
      <c r="C116" s="137">
        <v>817.27914874555302</v>
      </c>
      <c r="D116" s="98">
        <f>IFERROR(((B116/C116)-1)*100,IF(B116+C116&lt;&gt;0,100,0))</f>
        <v>7.600359489073405</v>
      </c>
      <c r="E116" s="84"/>
      <c r="F116" s="136">
        <v>881.19959905834196</v>
      </c>
      <c r="G116" s="136">
        <v>877.46398005507695</v>
      </c>
    </row>
    <row r="117" spans="1:7" s="16" customFormat="1" ht="12" x14ac:dyDescent="0.2">
      <c r="A117" s="79" t="s">
        <v>59</v>
      </c>
      <c r="B117" s="136">
        <v>1011.1636470797999</v>
      </c>
      <c r="C117" s="137">
        <v>940.10190708368896</v>
      </c>
      <c r="D117" s="98">
        <f>IFERROR(((B117/C117)-1)*100,IF(B117+C117&lt;&gt;0,100,0))</f>
        <v>7.558940095819322</v>
      </c>
      <c r="E117" s="84"/>
      <c r="F117" s="136">
        <v>1016.26347198627</v>
      </c>
      <c r="G117" s="136">
        <v>1011.1636470797999</v>
      </c>
    </row>
    <row r="118" spans="1:7" s="16" customFormat="1" ht="12" x14ac:dyDescent="0.2">
      <c r="A118" s="79" t="s">
        <v>58</v>
      </c>
      <c r="B118" s="136">
        <v>935.32940083091898</v>
      </c>
      <c r="C118" s="137">
        <v>911.06065570622502</v>
      </c>
      <c r="D118" s="98">
        <f>IFERROR(((B118/C118)-1)*100,IF(B118+C118&lt;&gt;0,100,0))</f>
        <v>2.6637902726555085</v>
      </c>
      <c r="E118" s="84"/>
      <c r="F118" s="136">
        <v>941.16013578541799</v>
      </c>
      <c r="G118" s="136">
        <v>935.32940083091898</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2023</v>
      </c>
      <c r="F124" s="131">
        <v>2022</v>
      </c>
      <c r="G124" s="50" t="s">
        <v>7</v>
      </c>
    </row>
    <row r="125" spans="1:7" s="28" customFormat="1" ht="12" x14ac:dyDescent="0.2">
      <c r="A125" s="81" t="s">
        <v>33</v>
      </c>
      <c r="B125" s="85"/>
      <c r="C125" s="85"/>
      <c r="D125" s="90"/>
      <c r="E125" s="91"/>
      <c r="F125" s="91"/>
      <c r="G125" s="92"/>
    </row>
    <row r="126" spans="1:7" s="16" customFormat="1" ht="12" x14ac:dyDescent="0.2">
      <c r="A126" s="79" t="s">
        <v>90</v>
      </c>
      <c r="B126" s="67">
        <v>6</v>
      </c>
      <c r="C126" s="66">
        <v>0</v>
      </c>
      <c r="D126" s="98">
        <f>IFERROR(((B126/C126)-1)*100,IF(B126+C126&lt;&gt;0,100,0))</f>
        <v>100</v>
      </c>
      <c r="E126" s="66">
        <v>6</v>
      </c>
      <c r="F126" s="66">
        <v>6</v>
      </c>
      <c r="G126" s="98">
        <f>IFERROR(((E126/F126)-1)*100,IF(E126+F126&lt;&gt;0,100,0))</f>
        <v>0</v>
      </c>
    </row>
    <row r="127" spans="1:7" s="16" customFormat="1" ht="12" x14ac:dyDescent="0.2">
      <c r="A127" s="79" t="s">
        <v>72</v>
      </c>
      <c r="B127" s="67">
        <v>230</v>
      </c>
      <c r="C127" s="66">
        <v>81</v>
      </c>
      <c r="D127" s="98">
        <f>IFERROR(((B127/C127)-1)*100,IF(B127+C127&lt;&gt;0,100,0))</f>
        <v>183.95061728395063</v>
      </c>
      <c r="E127" s="66">
        <v>3576</v>
      </c>
      <c r="F127" s="66">
        <v>3169</v>
      </c>
      <c r="G127" s="98">
        <f>IFERROR(((E127/F127)-1)*100,IF(E127+F127&lt;&gt;0,100,0))</f>
        <v>12.843168191858624</v>
      </c>
    </row>
    <row r="128" spans="1:7" s="16" customFormat="1" ht="12" x14ac:dyDescent="0.2">
      <c r="A128" s="79" t="s">
        <v>74</v>
      </c>
      <c r="B128" s="67">
        <v>2</v>
      </c>
      <c r="C128" s="66">
        <v>1</v>
      </c>
      <c r="D128" s="98">
        <f>IFERROR(((B128/C128)-1)*100,IF(B128+C128&lt;&gt;0,100,0))</f>
        <v>100</v>
      </c>
      <c r="E128" s="66">
        <v>91</v>
      </c>
      <c r="F128" s="66">
        <v>79</v>
      </c>
      <c r="G128" s="98">
        <f>IFERROR(((E128/F128)-1)*100,IF(E128+F128&lt;&gt;0,100,0))</f>
        <v>15.189873417721511</v>
      </c>
    </row>
    <row r="129" spans="1:7" s="28" customFormat="1" ht="12" x14ac:dyDescent="0.2">
      <c r="A129" s="81" t="s">
        <v>34</v>
      </c>
      <c r="B129" s="82">
        <f>SUM(B126:B128)</f>
        <v>238</v>
      </c>
      <c r="C129" s="82">
        <f>SUM(C126:C128)</f>
        <v>82</v>
      </c>
      <c r="D129" s="98">
        <f>IFERROR(((B129/C129)-1)*100,IF(B129+C129&lt;&gt;0,100,0))</f>
        <v>190.2439024390244</v>
      </c>
      <c r="E129" s="82">
        <f>SUM(E126:E128)</f>
        <v>3673</v>
      </c>
      <c r="F129" s="82">
        <f>SUM(F126:F128)</f>
        <v>3254</v>
      </c>
      <c r="G129" s="98">
        <f>IFERROR(((E129/F129)-1)*100,IF(E129+F129&lt;&gt;0,100,0))</f>
        <v>12.876459741856184</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2</v>
      </c>
      <c r="C132" s="66">
        <v>9</v>
      </c>
      <c r="D132" s="98">
        <f>IFERROR(((B132/C132)-1)*100,IF(B132+C132&lt;&gt;0,100,0))</f>
        <v>-77.777777777777786</v>
      </c>
      <c r="E132" s="66">
        <v>250</v>
      </c>
      <c r="F132" s="66">
        <v>256</v>
      </c>
      <c r="G132" s="98">
        <f>IFERROR(((E132/F132)-1)*100,IF(E132+F132&lt;&gt;0,100,0))</f>
        <v>-2.34375</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2</v>
      </c>
      <c r="C134" s="82">
        <f>SUM(C132:C133)</f>
        <v>9</v>
      </c>
      <c r="D134" s="98">
        <f>IFERROR(((B134/C134)-1)*100,IF(B134+C134&lt;&gt;0,100,0))</f>
        <v>-77.777777777777786</v>
      </c>
      <c r="E134" s="82">
        <f>SUM(E132:E133)</f>
        <v>250</v>
      </c>
      <c r="F134" s="82">
        <f>SUM(F132:F133)</f>
        <v>256</v>
      </c>
      <c r="G134" s="98">
        <f>IFERROR(((E134/F134)-1)*100,IF(E134+F134&lt;&gt;0,100,0))</f>
        <v>-2.34375</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830</v>
      </c>
      <c r="C137" s="66">
        <v>0</v>
      </c>
      <c r="D137" s="98">
        <f>IFERROR(((B137/C137)-1)*100,IF(B137+C137&lt;&gt;0,100,0))</f>
        <v>100</v>
      </c>
      <c r="E137" s="66">
        <v>830</v>
      </c>
      <c r="F137" s="66">
        <v>222</v>
      </c>
      <c r="G137" s="98">
        <f>IFERROR(((E137/F137)-1)*100,IF(E137+F137&lt;&gt;0,100,0))</f>
        <v>273.87387387387389</v>
      </c>
    </row>
    <row r="138" spans="1:7" s="16" customFormat="1" ht="12" x14ac:dyDescent="0.2">
      <c r="A138" s="79" t="s">
        <v>72</v>
      </c>
      <c r="B138" s="67">
        <v>122798</v>
      </c>
      <c r="C138" s="66">
        <v>33392</v>
      </c>
      <c r="D138" s="98">
        <f>IFERROR(((B138/C138)-1)*100,IF(B138+C138&lt;&gt;0,100,0))</f>
        <v>267.74676569238142</v>
      </c>
      <c r="E138" s="66">
        <v>4088847</v>
      </c>
      <c r="F138" s="66">
        <v>2966870</v>
      </c>
      <c r="G138" s="98">
        <f>IFERROR(((E138/F138)-1)*100,IF(E138+F138&lt;&gt;0,100,0))</f>
        <v>37.816857496283959</v>
      </c>
    </row>
    <row r="139" spans="1:7" s="16" customFormat="1" ht="12" x14ac:dyDescent="0.2">
      <c r="A139" s="79" t="s">
        <v>74</v>
      </c>
      <c r="B139" s="67">
        <v>860</v>
      </c>
      <c r="C139" s="66">
        <v>1</v>
      </c>
      <c r="D139" s="98">
        <f>IFERROR(((B139/C139)-1)*100,IF(B139+C139&lt;&gt;0,100,0))</f>
        <v>85900</v>
      </c>
      <c r="E139" s="66">
        <v>4605</v>
      </c>
      <c r="F139" s="66">
        <v>3753</v>
      </c>
      <c r="G139" s="98">
        <f>IFERROR(((E139/F139)-1)*100,IF(E139+F139&lt;&gt;0,100,0))</f>
        <v>22.701838529176666</v>
      </c>
    </row>
    <row r="140" spans="1:7" s="16" customFormat="1" ht="12" x14ac:dyDescent="0.2">
      <c r="A140" s="81" t="s">
        <v>34</v>
      </c>
      <c r="B140" s="82">
        <f>SUM(B137:B139)</f>
        <v>124488</v>
      </c>
      <c r="C140" s="82">
        <f>SUM(C137:C139)</f>
        <v>33393</v>
      </c>
      <c r="D140" s="98">
        <f>IFERROR(((B140/C140)-1)*100,IF(B140+C140&lt;&gt;0,100,0))</f>
        <v>272.79669391788696</v>
      </c>
      <c r="E140" s="82">
        <f>SUM(E137:E139)</f>
        <v>4094282</v>
      </c>
      <c r="F140" s="82">
        <f>SUM(F137:F139)</f>
        <v>2970845</v>
      </c>
      <c r="G140" s="98">
        <f>IFERROR(((E140/F140)-1)*100,IF(E140+F140&lt;&gt;0,100,0))</f>
        <v>37.815402688460686</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4080</v>
      </c>
      <c r="C143" s="66">
        <v>18000</v>
      </c>
      <c r="D143" s="98">
        <f>IFERROR(((B143/C143)-1)*100,)</f>
        <v>-77.333333333333329</v>
      </c>
      <c r="E143" s="66">
        <v>117401</v>
      </c>
      <c r="F143" s="66">
        <v>183828</v>
      </c>
      <c r="G143" s="98">
        <f>IFERROR(((E143/F143)-1)*100,)</f>
        <v>-36.135409186848577</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4080</v>
      </c>
      <c r="C145" s="82">
        <f>SUM(C143:C144)</f>
        <v>18000</v>
      </c>
      <c r="D145" s="98">
        <f>IFERROR(((B145/C145)-1)*100,)</f>
        <v>-77.333333333333329</v>
      </c>
      <c r="E145" s="82">
        <f>SUM(E143:E144)</f>
        <v>117401</v>
      </c>
      <c r="F145" s="82">
        <f>SUM(F143:F144)</f>
        <v>183828</v>
      </c>
      <c r="G145" s="98">
        <f>IFERROR(((E145/F145)-1)*100,)</f>
        <v>-36.135409186848577</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19078.7575</v>
      </c>
      <c r="C148" s="66">
        <v>0</v>
      </c>
      <c r="D148" s="98">
        <f>IFERROR(((B148/C148)-1)*100,IF(B148+C148&lt;&gt;0,100,0))</f>
        <v>100</v>
      </c>
      <c r="E148" s="66">
        <v>19078.7575</v>
      </c>
      <c r="F148" s="66">
        <v>5233.7470000000003</v>
      </c>
      <c r="G148" s="98">
        <f>IFERROR(((E148/F148)-1)*100,IF(E148+F148&lt;&gt;0,100,0))</f>
        <v>264.5334308288115</v>
      </c>
    </row>
    <row r="149" spans="1:7" s="32" customFormat="1" x14ac:dyDescent="0.2">
      <c r="A149" s="79" t="s">
        <v>72</v>
      </c>
      <c r="B149" s="67">
        <v>12258219.789799999</v>
      </c>
      <c r="C149" s="66">
        <v>3011396.34968</v>
      </c>
      <c r="D149" s="98">
        <f>IFERROR(((B149/C149)-1)*100,IF(B149+C149&lt;&gt;0,100,0))</f>
        <v>307.06098986613284</v>
      </c>
      <c r="E149" s="66">
        <v>359326581.43492001</v>
      </c>
      <c r="F149" s="66">
        <v>276634909.52502</v>
      </c>
      <c r="G149" s="98">
        <f>IFERROR(((E149/F149)-1)*100,IF(E149+F149&lt;&gt;0,100,0))</f>
        <v>29.891987259265651</v>
      </c>
    </row>
    <row r="150" spans="1:7" s="32" customFormat="1" x14ac:dyDescent="0.2">
      <c r="A150" s="79" t="s">
        <v>74</v>
      </c>
      <c r="B150" s="67">
        <v>7644312.0999999996</v>
      </c>
      <c r="C150" s="66">
        <v>8280.33</v>
      </c>
      <c r="D150" s="98">
        <f>IFERROR(((B150/C150)-1)*100,IF(B150+C150&lt;&gt;0,100,0))</f>
        <v>92218.930525715754</v>
      </c>
      <c r="E150" s="66">
        <v>32276202.440000001</v>
      </c>
      <c r="F150" s="66">
        <v>25986035.969999999</v>
      </c>
      <c r="G150" s="98">
        <f>IFERROR(((E150/F150)-1)*100,IF(E150+F150&lt;&gt;0,100,0))</f>
        <v>24.205948445779836</v>
      </c>
    </row>
    <row r="151" spans="1:7" s="16" customFormat="1" ht="12" x14ac:dyDescent="0.2">
      <c r="A151" s="81" t="s">
        <v>34</v>
      </c>
      <c r="B151" s="82">
        <f>SUM(B148:B150)</f>
        <v>19921610.647299998</v>
      </c>
      <c r="C151" s="82">
        <f>SUM(C148:C150)</f>
        <v>3019676.6796800001</v>
      </c>
      <c r="D151" s="98">
        <f>IFERROR(((B151/C151)-1)*100,IF(B151+C151&lt;&gt;0,100,0))</f>
        <v>559.72661183750051</v>
      </c>
      <c r="E151" s="82">
        <f>SUM(E148:E150)</f>
        <v>391621862.63242</v>
      </c>
      <c r="F151" s="82">
        <f>SUM(F148:F150)</f>
        <v>302626179.24202001</v>
      </c>
      <c r="G151" s="98">
        <f>IFERROR(((E151/F151)-1)*100,IF(E151+F151&lt;&gt;0,100,0))</f>
        <v>29.407794002919772</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28060.812000000002</v>
      </c>
      <c r="C154" s="66">
        <v>21211</v>
      </c>
      <c r="D154" s="98">
        <f>IFERROR(((B154/C154)-1)*100,IF(B154+C154&lt;&gt;0,100,0))</f>
        <v>32.293677808684173</v>
      </c>
      <c r="E154" s="66">
        <v>210540.05549999999</v>
      </c>
      <c r="F154" s="66">
        <v>311518.56663999998</v>
      </c>
      <c r="G154" s="98">
        <f>IFERROR(((E154/F154)-1)*100,IF(E154+F154&lt;&gt;0,100,0))</f>
        <v>-32.414925450236076</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28060.812000000002</v>
      </c>
      <c r="C156" s="82">
        <f>SUM(C154:C155)</f>
        <v>21211</v>
      </c>
      <c r="D156" s="98">
        <f>IFERROR(((B156/C156)-1)*100,IF(B156+C156&lt;&gt;0,100,0))</f>
        <v>32.293677808684173</v>
      </c>
      <c r="E156" s="82">
        <f>SUM(E154:E155)</f>
        <v>210540.05549999999</v>
      </c>
      <c r="F156" s="82">
        <f>SUM(F154:F155)</f>
        <v>311518.56663999998</v>
      </c>
      <c r="G156" s="98">
        <f>IFERROR(((E156/F156)-1)*100,IF(E156+F156&lt;&gt;0,100,0))</f>
        <v>-32.414925450236076</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0</v>
      </c>
      <c r="C159" s="66">
        <v>215</v>
      </c>
      <c r="D159" s="98">
        <f>IFERROR(((B159/C159)-1)*100,IF(B159+C159&lt;&gt;0,100,0))</f>
        <v>-100</v>
      </c>
      <c r="E159" s="78"/>
      <c r="F159" s="78"/>
      <c r="G159" s="65"/>
    </row>
    <row r="160" spans="1:7" s="16" customFormat="1" ht="12" x14ac:dyDescent="0.2">
      <c r="A160" s="79" t="s">
        <v>72</v>
      </c>
      <c r="B160" s="67">
        <v>1373062</v>
      </c>
      <c r="C160" s="66">
        <v>1119785</v>
      </c>
      <c r="D160" s="98">
        <f>IFERROR(((B160/C160)-1)*100,IF(B160+C160&lt;&gt;0,100,0))</f>
        <v>22.618359774420995</v>
      </c>
      <c r="E160" s="78"/>
      <c r="F160" s="78"/>
      <c r="G160" s="65"/>
    </row>
    <row r="161" spans="1:7" s="16" customFormat="1" ht="12" x14ac:dyDescent="0.2">
      <c r="A161" s="79" t="s">
        <v>74</v>
      </c>
      <c r="B161" s="67">
        <v>1593</v>
      </c>
      <c r="C161" s="66">
        <v>1709</v>
      </c>
      <c r="D161" s="98">
        <f>IFERROR(((B161/C161)-1)*100,IF(B161+C161&lt;&gt;0,100,0))</f>
        <v>-6.787595084844944</v>
      </c>
      <c r="E161" s="78"/>
      <c r="F161" s="78"/>
      <c r="G161" s="65"/>
    </row>
    <row r="162" spans="1:7" s="28" customFormat="1" ht="12" x14ac:dyDescent="0.2">
      <c r="A162" s="81" t="s">
        <v>34</v>
      </c>
      <c r="B162" s="82">
        <f>SUM(B159:B161)</f>
        <v>1374655</v>
      </c>
      <c r="C162" s="82">
        <f>SUM(C159:C161)</f>
        <v>1121709</v>
      </c>
      <c r="D162" s="98">
        <f>IFERROR(((B162/C162)-1)*100,IF(B162+C162&lt;&gt;0,100,0))</f>
        <v>22.550055317377328</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124777</v>
      </c>
      <c r="C165" s="66">
        <v>154784</v>
      </c>
      <c r="D165" s="98">
        <f>IFERROR(((B165/C165)-1)*100,IF(B165+C165&lt;&gt;0,100,0))</f>
        <v>-19.386370684308453</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124777</v>
      </c>
      <c r="C167" s="82">
        <f>SUM(C165:C166)</f>
        <v>154784</v>
      </c>
      <c r="D167" s="98">
        <f>IFERROR(((B167/C167)-1)*100,IF(B167+C167&lt;&gt;0,100,0))</f>
        <v>-19.386370684308453</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2023</v>
      </c>
      <c r="F173" s="131">
        <v>2022</v>
      </c>
      <c r="G173" s="50" t="s">
        <v>7</v>
      </c>
    </row>
    <row r="174" spans="1:7" x14ac:dyDescent="0.2">
      <c r="A174" s="102" t="s">
        <v>33</v>
      </c>
      <c r="B174" s="104"/>
      <c r="C174" s="104"/>
      <c r="D174" s="105"/>
      <c r="E174" s="106"/>
      <c r="F174" s="106"/>
      <c r="G174" s="107"/>
    </row>
    <row r="175" spans="1:7" x14ac:dyDescent="0.2">
      <c r="A175" s="101" t="s">
        <v>31</v>
      </c>
      <c r="B175" s="112">
        <v>7128</v>
      </c>
      <c r="C175" s="113">
        <v>6798</v>
      </c>
      <c r="D175" s="111">
        <f>IFERROR(((B175/C175)-1)*100,IF(B175+C175&lt;&gt;0,100,0))</f>
        <v>4.8543689320388328</v>
      </c>
      <c r="E175" s="113">
        <v>154587</v>
      </c>
      <c r="F175" s="113">
        <v>130108</v>
      </c>
      <c r="G175" s="111">
        <f>IFERROR(((E175/F175)-1)*100,IF(E175+F175&lt;&gt;0,100,0))</f>
        <v>18.81436960063947</v>
      </c>
    </row>
    <row r="176" spans="1:7" x14ac:dyDescent="0.2">
      <c r="A176" s="101" t="s">
        <v>32</v>
      </c>
      <c r="B176" s="112">
        <v>32969</v>
      </c>
      <c r="C176" s="113">
        <v>41607</v>
      </c>
      <c r="D176" s="111">
        <f t="shared" ref="D176:D178" si="5">IFERROR(((B176/C176)-1)*100,IF(B176+C176&lt;&gt;0,100,0))</f>
        <v>-20.760929651260607</v>
      </c>
      <c r="E176" s="113">
        <v>783719</v>
      </c>
      <c r="F176" s="113">
        <v>838468</v>
      </c>
      <c r="G176" s="111">
        <f>IFERROR(((E176/F176)-1)*100,IF(E176+F176&lt;&gt;0,100,0))</f>
        <v>-6.5296469274915729</v>
      </c>
    </row>
    <row r="177" spans="1:7" x14ac:dyDescent="0.2">
      <c r="A177" s="101" t="s">
        <v>92</v>
      </c>
      <c r="B177" s="112">
        <v>13199846</v>
      </c>
      <c r="C177" s="113">
        <v>17256151</v>
      </c>
      <c r="D177" s="111">
        <f t="shared" si="5"/>
        <v>-23.506429678321659</v>
      </c>
      <c r="E177" s="113">
        <v>332648144</v>
      </c>
      <c r="F177" s="113">
        <v>318332474</v>
      </c>
      <c r="G177" s="111">
        <f>IFERROR(((E177/F177)-1)*100,IF(E177+F177&lt;&gt;0,100,0))</f>
        <v>4.4970812497125312</v>
      </c>
    </row>
    <row r="178" spans="1:7" x14ac:dyDescent="0.2">
      <c r="A178" s="101" t="s">
        <v>93</v>
      </c>
      <c r="B178" s="112">
        <v>101419</v>
      </c>
      <c r="C178" s="113">
        <v>101067</v>
      </c>
      <c r="D178" s="111">
        <f t="shared" si="5"/>
        <v>0.34828381172884448</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95</v>
      </c>
      <c r="C181" s="113">
        <v>327</v>
      </c>
      <c r="D181" s="111">
        <f t="shared" ref="D181:D184" si="6">IFERROR(((B181/C181)-1)*100,IF(B181+C181&lt;&gt;0,100,0))</f>
        <v>-70.948012232415905</v>
      </c>
      <c r="E181" s="113">
        <v>4197</v>
      </c>
      <c r="F181" s="113">
        <v>6319</v>
      </c>
      <c r="G181" s="111">
        <f t="shared" ref="G181" si="7">IFERROR(((E181/F181)-1)*100,IF(E181+F181&lt;&gt;0,100,0))</f>
        <v>-33.581262858047154</v>
      </c>
    </row>
    <row r="182" spans="1:7" x14ac:dyDescent="0.2">
      <c r="A182" s="101" t="s">
        <v>32</v>
      </c>
      <c r="B182" s="112">
        <v>1689</v>
      </c>
      <c r="C182" s="113">
        <v>4005</v>
      </c>
      <c r="D182" s="111">
        <f t="shared" si="6"/>
        <v>-57.827715355805239</v>
      </c>
      <c r="E182" s="113">
        <v>49924</v>
      </c>
      <c r="F182" s="113">
        <v>92696</v>
      </c>
      <c r="G182" s="111">
        <f t="shared" ref="G182" si="8">IFERROR(((E182/F182)-1)*100,IF(E182+F182&lt;&gt;0,100,0))</f>
        <v>-46.142228359368254</v>
      </c>
    </row>
    <row r="183" spans="1:7" x14ac:dyDescent="0.2">
      <c r="A183" s="101" t="s">
        <v>92</v>
      </c>
      <c r="B183" s="112">
        <v>20826</v>
      </c>
      <c r="C183" s="113">
        <v>57987</v>
      </c>
      <c r="D183" s="111">
        <f t="shared" si="6"/>
        <v>-64.085053546484545</v>
      </c>
      <c r="E183" s="113">
        <v>548255</v>
      </c>
      <c r="F183" s="113">
        <v>1938532</v>
      </c>
      <c r="G183" s="111">
        <f t="shared" ref="G183" si="9">IFERROR(((E183/F183)-1)*100,IF(E183+F183&lt;&gt;0,100,0))</f>
        <v>-71.71803199534493</v>
      </c>
    </row>
    <row r="184" spans="1:7" x14ac:dyDescent="0.2">
      <c r="A184" s="101" t="s">
        <v>93</v>
      </c>
      <c r="B184" s="112">
        <v>35339</v>
      </c>
      <c r="C184" s="113">
        <v>39476</v>
      </c>
      <c r="D184" s="111">
        <f t="shared" si="6"/>
        <v>-10.479785185935764</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2023-04-11T06:27:54Z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