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4FEC4560-6AEF-42AD-88B4-C453DDEB314C}" xr6:coauthVersionLast="47" xr6:coauthVersionMax="47" xr10:uidLastSave="{00000000-0000-0000-0000-000000000000}"/>
  <bookViews>
    <workbookView xWindow="4065" yWindow="3165"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<sst xmlns="http://schemas.openxmlformats.org/spreadsheetml/2006/main" count="270" uniqueCount="102">
  <si>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</si>
  <si>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</si>
  <si>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</si>
  <si>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</si>
  <si>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</si>
  <si>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</si>
  <si>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</si>
  <si>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</si>
  <si>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</si>
  <si>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</si>
  <si>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</si>
  <si>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</si>
  <si>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</si>
  <si>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</si>
  <si>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</si>
  <si>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</si>
  <si>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</si>
  <si>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</si>
  <si>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</si>
  <si>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</si>
  <si>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</si>
  <si>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</si>
  <si>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</si>
  <si>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</si>
  <si>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</si>
  <si>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</si>
  <si>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</si>
  <si>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</si>
  <si>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</si>
  <si>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</si>
  <si>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</si>
  <si>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</si>
  <si>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</si>
  <si>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</si>
  <si>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</si>
  <si>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</si>
  <si>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</si>
  <si>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</si>
  <si>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</si>
  <si>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</si>
  <si>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</si>
  <si>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</si>
  <si>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</si>
  <si>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</si>
  <si>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</si>
  <si>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</si>
  <si>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</si>
  <si>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</si>
  <si>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</si>
  <si>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</si>
  <si>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</si>
  <si>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</si>
  <si>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</si>
  <si>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</si>
  <si>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</si>
  <si>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</si>
  <si>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</si>
  <si>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</si>
  <si>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</si>
  <si>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</si>
  <si>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</si>
  <si>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</si>
  <si>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</si>
  <si>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</si>
  <si>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</si>
  <si>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</si>
  <si>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</si>
  <si>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</si>
  <si>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</si>
  <si>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</si>
  <si>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</si>
  <si>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</si>
  <si>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</si>
  <si>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</si>
  <si>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</si>
  <si>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</si>
  <si>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</si>
  <si>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</si>
  <si>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</si>
  <si>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</si>
  <si>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</si>
  <si>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</si>
  <si>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</si>
  <si>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</si>
  <si>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</si>
  <si>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</si>
  <si>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</si>
  <si>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</si>
  <si>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</si>
  <si>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</si>
  <si>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</si>
  <si>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</si>
  <si>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</si>
  <si>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</si>
  <si>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</si>
  <si>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</si>
  <si>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</si>
  <si>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</si>
  <si>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</si>
  <si>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21 April 2023</t>
  </si>
  <si>
    <t>21.04.2023</t>
  </si>
  <si>
    <t>22.04.2022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</si>
</sst>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2023</v>
      </c>
      <c r="F10" s="131">
        <v>2022</v>
      </c>
      <c r="G10" s="29" t="s">
        <v>7</v>
      </c>
    </row>
    <row r="11" spans="1:7" s="16" customFormat="1" ht="12" x14ac:dyDescent="0.2">
      <c r="A11" s="64" t="s">
        <v>8</v>
      </c>
      <c r="B11" s="67">
        <v>1596455</v>
      </c>
      <c r="C11" s="67">
        <v>1521228</v>
      </c>
      <c r="D11" s="98">
        <f>IFERROR(((B11/C11)-1)*100,IF(B11+C11&lt;&gt;0,100,0))</f>
        <v>4.945149576526342</v>
      </c>
      <c r="E11" s="67">
        <v>23252469</v>
      </c>
      <c r="F11" s="67">
        <v>26270048</v>
      </c>
      <c r="G11" s="98">
        <f>IFERROR(((E11/F11)-1)*100,IF(E11+F11&lt;&gt;0,100,0))</f>
        <v>-11.486766221363586</v>
      </c>
    </row>
    <row r="12" spans="1:7" s="16" customFormat="1" ht="12" x14ac:dyDescent="0.2">
      <c r="A12" s="64" t="s">
        <v>9</v>
      </c>
      <c r="B12" s="67">
        <v>1406036.1980000001</v>
      </c>
      <c r="C12" s="67">
        <v>1434897.3829999999</v>
      </c>
      <c r="D12" s="98">
        <f>IFERROR(((B12/C12)-1)*100,IF(B12+C12&lt;&gt;0,100,0))</f>
        <v>-2.0113762379061928</v>
      </c>
      <c r="E12" s="67">
        <v>24500278.396000002</v>
      </c>
      <c r="F12" s="67">
        <v>26483813.057999998</v>
      </c>
      <c r="G12" s="98">
        <f>IFERROR(((E12/F12)-1)*100,IF(E12+F12&lt;&gt;0,100,0))</f>
        <v>-7.489611324683576</v>
      </c>
    </row>
    <row r="13" spans="1:7" s="16" customFormat="1" ht="12" x14ac:dyDescent="0.2">
      <c r="A13" s="64" t="s">
        <v>10</v>
      </c>
      <c r="B13" s="67">
        <v>114639400.41978399</v>
      </c>
      <c r="C13" s="67">
        <v>119476730.915775</v>
      </c>
      <c r="D13" s="98">
        <f>IFERROR(((B13/C13)-1)*100,IF(B13+C13&lt;&gt;0,100,0))</f>
        <v>-4.0487636872162831</v>
      </c>
      <c r="E13" s="67">
        <v>1762175044.43858</v>
      </c>
      <c r="F13" s="67">
        <v>1981702019.0546501</v>
      </c>
      <c r="G13" s="98">
        <f>IFERROR(((E13/F13)-1)*100,IF(E13+F13&lt;&gt;0,100,0))</f>
        <v>-11.077698488736109</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347</v>
      </c>
      <c r="C16" s="67">
        <v>312</v>
      </c>
      <c r="D16" s="98">
        <f>IFERROR(((B16/C16)-1)*100,IF(B16+C16&lt;&gt;0,100,0))</f>
        <v>11.217948717948723</v>
      </c>
      <c r="E16" s="67">
        <v>5948</v>
      </c>
      <c r="F16" s="67">
        <v>6258</v>
      </c>
      <c r="G16" s="98">
        <f>IFERROR(((E16/F16)-1)*100,IF(E16+F16&lt;&gt;0,100,0))</f>
        <v>-4.9536593160754201</v>
      </c>
    </row>
    <row r="17" spans="1:7" s="16" customFormat="1" ht="12" x14ac:dyDescent="0.2">
      <c r="A17" s="64" t="s">
        <v>9</v>
      </c>
      <c r="B17" s="67">
        <v>205164.20300000001</v>
      </c>
      <c r="C17" s="67">
        <v>182855.291</v>
      </c>
      <c r="D17" s="98">
        <f>IFERROR(((B17/C17)-1)*100,IF(B17+C17&lt;&gt;0,100,0))</f>
        <v>12.20030980673128</v>
      </c>
      <c r="E17" s="67">
        <v>2993033.93</v>
      </c>
      <c r="F17" s="67">
        <v>2618977.0759999999</v>
      </c>
      <c r="G17" s="98">
        <f>IFERROR(((E17/F17)-1)*100,IF(E17+F17&lt;&gt;0,100,0))</f>
        <v>14.282555484269555</v>
      </c>
    </row>
    <row r="18" spans="1:7" s="16" customFormat="1" ht="12" x14ac:dyDescent="0.2">
      <c r="A18" s="64" t="s">
        <v>10</v>
      </c>
      <c r="B18" s="67">
        <v>9245623.7236590702</v>
      </c>
      <c r="C18" s="67">
        <v>22256215.1195754</v>
      </c>
      <c r="D18" s="98">
        <f>IFERROR(((B18/C18)-1)*100,IF(B18+C18&lt;&gt;0,100,0))</f>
        <v>-58.458238860536959</v>
      </c>
      <c r="E18" s="67">
        <v>163092269.37596801</v>
      </c>
      <c r="F18" s="67">
        <v>179921664.10737801</v>
      </c>
      <c r="G18" s="98">
        <f>IFERROR(((E18/F18)-1)*100,IF(E18+F18&lt;&gt;0,100,0))</f>
        <v>-9.3537344793377049</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2023</v>
      </c>
      <c r="F23" s="131">
        <v>2022</v>
      </c>
      <c r="G23" s="29" t="s">
        <v>13</v>
      </c>
    </row>
    <row r="24" spans="1:7" s="16" customFormat="1" ht="12" x14ac:dyDescent="0.2">
      <c r="A24" s="64" t="s">
        <v>14</v>
      </c>
      <c r="B24" s="66">
        <v>14300961.926179999</v>
      </c>
      <c r="C24" s="66">
        <v>22718514.48525</v>
      </c>
      <c r="D24" s="65">
        <f>B24-C24</f>
        <v>-8417552.5590700004</v>
      </c>
      <c r="E24" s="67">
        <v>246599054.90549001</v>
      </c>
      <c r="F24" s="67">
        <v>327889493.62114</v>
      </c>
      <c r="G24" s="65">
        <f>E24-F24</f>
        <v>-81290438.715649992</v>
      </c>
    </row>
    <row r="25" spans="1:7" s="16" customFormat="1" ht="12" x14ac:dyDescent="0.2">
      <c r="A25" s="68" t="s">
        <v>15</v>
      </c>
      <c r="B25" s="66">
        <v>14347144.063349999</v>
      </c>
      <c r="C25" s="66">
        <v>28096846.961539999</v>
      </c>
      <c r="D25" s="65">
        <f>B25-C25</f>
        <v>-13749702.898189999</v>
      </c>
      <c r="E25" s="67">
        <v>272713543.66042</v>
      </c>
      <c r="F25" s="67">
        <v>308362034.47320002</v>
      </c>
      <c r="G25" s="65">
        <f>E25-F25</f>
        <v>-35648490.812780023</v>
      </c>
    </row>
    <row r="26" spans="1:7" s="28" customFormat="1" ht="12" x14ac:dyDescent="0.2">
      <c r="A26" s="69" t="s">
        <v>16</v>
      </c>
      <c r="B26" s="70">
        <f>B24-B25</f>
        <v>-46182.137170000002</v>
      </c>
      <c r="C26" s="70">
        <f>C24-C25</f>
        <v>-5378332.4762899987</v>
      </c>
      <c r="D26" s="70"/>
      <c r="E26" s="70">
        <f>E24-E25</f>
        <v>-26114488.75492999</v>
      </c>
      <c r="F26" s="70">
        <f>F24-F25</f>
        <v>19527459.14793998</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77910.964774940003</v>
      </c>
      <c r="C33" s="132">
        <v>72264.897981229995</v>
      </c>
      <c r="D33" s="98">
        <f t="shared" ref="D33:D42" si="0">IFERROR(((B33/C33)-1)*100,IF(B33+C33&lt;&gt;0,100,0))</f>
        <v>7.813014273093577</v>
      </c>
      <c r="E33" s="64"/>
      <c r="F33" s="132">
        <v>79455.710000000006</v>
      </c>
      <c r="G33" s="132">
        <v>77869.820000000007</v>
      </c>
    </row>
    <row r="34" spans="1:7" s="16" customFormat="1" ht="12" x14ac:dyDescent="0.2">
      <c r="A34" s="64" t="s">
        <v>23</v>
      </c>
      <c r="B34" s="132">
        <v>76852.563547190002</v>
      </c>
      <c r="C34" s="132">
        <v>82376.901719100002</v>
      </c>
      <c r="D34" s="98">
        <f t="shared" si="0"/>
        <v>-6.706173765490286</v>
      </c>
      <c r="E34" s="64"/>
      <c r="F34" s="132">
        <v>77910.899999999994</v>
      </c>
      <c r="G34" s="132">
        <v>75849.39</v>
      </c>
    </row>
    <row r="35" spans="1:7" s="16" customFormat="1" ht="12" x14ac:dyDescent="0.2">
      <c r="A35" s="64" t="s">
        <v>24</v>
      </c>
      <c r="B35" s="132">
        <v>69163.22073375</v>
      </c>
      <c r="C35" s="132">
        <v>69444.481680590005</v>
      </c>
      <c r="D35" s="98">
        <f t="shared" si="0"/>
        <v>-0.40501554628007419</v>
      </c>
      <c r="E35" s="64"/>
      <c r="F35" s="132">
        <v>69994.679999999993</v>
      </c>
      <c r="G35" s="132">
        <v>69089.58</v>
      </c>
    </row>
    <row r="36" spans="1:7" s="16" customFormat="1" ht="12" x14ac:dyDescent="0.2">
      <c r="A36" s="64" t="s">
        <v>25</v>
      </c>
      <c r="B36" s="132">
        <v>72344.550032369996</v>
      </c>
      <c r="C36" s="132">
        <v>65385.481491129998</v>
      </c>
      <c r="D36" s="98">
        <f t="shared" si="0"/>
        <v>10.643140315765741</v>
      </c>
      <c r="E36" s="64"/>
      <c r="F36" s="132">
        <v>73853.97</v>
      </c>
      <c r="G36" s="132">
        <v>72271.199999999997</v>
      </c>
    </row>
    <row r="37" spans="1:7" s="16" customFormat="1" ht="12" x14ac:dyDescent="0.2">
      <c r="A37" s="64" t="s">
        <v>79</v>
      </c>
      <c r="B37" s="132">
        <v>69360.082995489996</v>
      </c>
      <c r="C37" s="132">
        <v>76310.494757940003</v>
      </c>
      <c r="D37" s="98">
        <f t="shared" si="0"/>
        <v>-9.1080680114799311</v>
      </c>
      <c r="E37" s="64"/>
      <c r="F37" s="132">
        <v>73901.47</v>
      </c>
      <c r="G37" s="132">
        <v>69354.53</v>
      </c>
    </row>
    <row r="38" spans="1:7" s="16" customFormat="1" ht="12" x14ac:dyDescent="0.2">
      <c r="A38" s="64" t="s">
        <v>26</v>
      </c>
      <c r="B38" s="132">
        <v>105644.87429004</v>
      </c>
      <c r="C38" s="132">
        <v>80389.656598350004</v>
      </c>
      <c r="D38" s="98">
        <f t="shared" si="0"/>
        <v>31.416003949205027</v>
      </c>
      <c r="E38" s="64"/>
      <c r="F38" s="132">
        <v>106558.03</v>
      </c>
      <c r="G38" s="132">
        <v>104722.57</v>
      </c>
    </row>
    <row r="39" spans="1:7" s="16" customFormat="1" ht="12" x14ac:dyDescent="0.2">
      <c r="A39" s="64" t="s">
        <v>27</v>
      </c>
      <c r="B39" s="132">
        <v>15461.67062237</v>
      </c>
      <c r="C39" s="132">
        <v>16457.50799151</v>
      </c>
      <c r="D39" s="98">
        <f t="shared" si="0"/>
        <v>-6.0509608724098829</v>
      </c>
      <c r="E39" s="64"/>
      <c r="F39" s="132">
        <v>15999.27</v>
      </c>
      <c r="G39" s="132">
        <v>15201.08</v>
      </c>
    </row>
    <row r="40" spans="1:7" s="16" customFormat="1" ht="12" x14ac:dyDescent="0.2">
      <c r="A40" s="64" t="s">
        <v>28</v>
      </c>
      <c r="B40" s="132">
        <v>101351.34121409</v>
      </c>
      <c r="C40" s="132">
        <v>84561.16195876</v>
      </c>
      <c r="D40" s="98">
        <f t="shared" si="0"/>
        <v>19.855662891101812</v>
      </c>
      <c r="E40" s="64"/>
      <c r="F40" s="132">
        <v>102595.04</v>
      </c>
      <c r="G40" s="132">
        <v>100576.26</v>
      </c>
    </row>
    <row r="41" spans="1:7" s="16" customFormat="1" ht="12" x14ac:dyDescent="0.2">
      <c r="A41" s="64" t="s">
        <v>29</v>
      </c>
      <c r="B41" s="72"/>
      <c r="C41" s="72"/>
      <c r="D41" s="98">
        <f t="shared" si="0"/>
        <v>0</v>
      </c>
      <c r="E41" s="64"/>
      <c r="F41" s="72"/>
      <c r="G41" s="72"/>
    </row>
    <row r="42" spans="1:7" s="16" customFormat="1" ht="12" x14ac:dyDescent="0.2">
      <c r="A42" s="64" t="s">
        <v>78</v>
      </c>
      <c r="B42" s="132">
        <v>752.15328733000001</v>
      </c>
      <c r="C42" s="132">
        <v>1389.83874848</v>
      </c>
      <c r="D42" s="98">
        <f t="shared" si="0"/>
        <v>-45.881974570604399</v>
      </c>
      <c r="E42" s="64"/>
      <c r="F42" s="132">
        <v>766.28</v>
      </c>
      <c r="G42" s="132">
        <v>737.75</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22352.268039087699</v>
      </c>
      <c r="D48" s="72"/>
      <c r="E48" s="133">
        <v>20962.1198738481</v>
      </c>
      <c r="F48" s="72"/>
      <c r="G48" s="98">
        <f>IFERROR(((C48/E48)-1)*100,IF(C48+E48&lt;&gt;0,100,0))</f>
        <v>6.6317155593309973</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2495</v>
      </c>
      <c r="D54" s="75"/>
      <c r="E54" s="134">
        <v>594169</v>
      </c>
      <c r="F54" s="134">
        <v>57790276.5</v>
      </c>
      <c r="G54" s="134">
        <v>8447109.0480000004</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2023</v>
      </c>
      <c r="F67" s="131">
        <v>2022</v>
      </c>
      <c r="G67" s="50" t="s">
        <v>7</v>
      </c>
    </row>
    <row r="68" spans="1:7" s="16" customFormat="1" ht="12" x14ac:dyDescent="0.2">
      <c r="A68" s="77" t="s">
        <v>53</v>
      </c>
      <c r="B68" s="67">
        <v>5735</v>
      </c>
      <c r="C68" s="66">
        <v>4997</v>
      </c>
      <c r="D68" s="98">
        <f>IFERROR(((B68/C68)-1)*100,IF(B68+C68&lt;&gt;0,100,0))</f>
        <v>14.768861316790073</v>
      </c>
      <c r="E68" s="66">
        <v>103405</v>
      </c>
      <c r="F68" s="66">
        <v>99355</v>
      </c>
      <c r="G68" s="98">
        <f>IFERROR(((E68/F68)-1)*100,IF(E68+F68&lt;&gt;0,100,0))</f>
        <v>4.0762920839414241</v>
      </c>
    </row>
    <row r="69" spans="1:7" s="16" customFormat="1" ht="12" x14ac:dyDescent="0.2">
      <c r="A69" s="79" t="s">
        <v>54</v>
      </c>
      <c r="B69" s="67">
        <v>194542710.08000001</v>
      </c>
      <c r="C69" s="66">
        <v>145233049.58199999</v>
      </c>
      <c r="D69" s="98">
        <f>IFERROR(((B69/C69)-1)*100,IF(B69+C69&lt;&gt;0,100,0))</f>
        <v>33.95209330102189</v>
      </c>
      <c r="E69" s="66">
        <v>3856690619.3559999</v>
      </c>
      <c r="F69" s="66">
        <v>3132513169.5700002</v>
      </c>
      <c r="G69" s="98">
        <f>IFERROR(((E69/F69)-1)*100,IF(E69+F69&lt;&gt;0,100,0))</f>
        <v>23.118097533342773</v>
      </c>
    </row>
    <row r="70" spans="1:7" s="62" customFormat="1" ht="12" x14ac:dyDescent="0.2">
      <c r="A70" s="79" t="s">
        <v>55</v>
      </c>
      <c r="B70" s="67">
        <v>179915864.2353</v>
      </c>
      <c r="C70" s="66">
        <v>139646354.96081001</v>
      </c>
      <c r="D70" s="98">
        <f>IFERROR(((B70/C70)-1)*100,IF(B70+C70&lt;&gt;0,100,0))</f>
        <v>28.836777935085479</v>
      </c>
      <c r="E70" s="66">
        <v>3538421183.1069002</v>
      </c>
      <c r="F70" s="66">
        <v>3073755942.60425</v>
      </c>
      <c r="G70" s="98">
        <f>IFERROR(((E70/F70)-1)*100,IF(E70+F70&lt;&gt;0,100,0))</f>
        <v>15.117180712433576</v>
      </c>
    </row>
    <row r="71" spans="1:7" s="16" customFormat="1" ht="12" x14ac:dyDescent="0.2">
      <c r="A71" s="79" t="s">
        <v>94</v>
      </c>
      <c r="B71" s="98">
        <f>IFERROR(B69/B68/1000,)</f>
        <v>33.922006988666084</v>
      </c>
      <c r="C71" s="98">
        <f>IFERROR(C69/C68/1000,)</f>
        <v>29.06404834540724</v>
      </c>
      <c r="D71" s="98">
        <f>IFERROR(((B71/C71)-1)*100,IF(B71+C71&lt;&gt;0,100,0))</f>
        <v>16.714666124709044</v>
      </c>
      <c r="E71" s="98">
        <f>IFERROR(E69/E68/1000,)</f>
        <v>37.296945209187179</v>
      </c>
      <c r="F71" s="98">
        <f>IFERROR(F69/F68/1000,)</f>
        <v>31.528490459161592</v>
      </c>
      <c r="G71" s="98">
        <f>IFERROR(((E71/F71)-1)*100,IF(E71+F71&lt;&gt;0,100,0))</f>
        <v>18.296006773611275</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2765</v>
      </c>
      <c r="C74" s="66">
        <v>2327</v>
      </c>
      <c r="D74" s="98">
        <f>IFERROR(((B74/C74)-1)*100,IF(B74+C74&lt;&gt;0,100,0))</f>
        <v>18.822518263859056</v>
      </c>
      <c r="E74" s="66">
        <v>42711</v>
      </c>
      <c r="F74" s="66">
        <v>42592</v>
      </c>
      <c r="G74" s="98">
        <f>IFERROR(((E74/F74)-1)*100,IF(E74+F74&lt;&gt;0,100,0))</f>
        <v>0.27939519158526327</v>
      </c>
    </row>
    <row r="75" spans="1:7" s="16" customFormat="1" ht="12" x14ac:dyDescent="0.2">
      <c r="A75" s="79" t="s">
        <v>54</v>
      </c>
      <c r="B75" s="67">
        <v>547652900.10599995</v>
      </c>
      <c r="C75" s="66">
        <v>450613762.92799997</v>
      </c>
      <c r="D75" s="98">
        <f>IFERROR(((B75/C75)-1)*100,IF(B75+C75&lt;&gt;0,100,0))</f>
        <v>21.53488090276219</v>
      </c>
      <c r="E75" s="66">
        <v>9217618589.2520008</v>
      </c>
      <c r="F75" s="66">
        <v>8385254442.0799999</v>
      </c>
      <c r="G75" s="98">
        <f>IFERROR(((E75/F75)-1)*100,IF(E75+F75&lt;&gt;0,100,0))</f>
        <v>9.9265222411727869</v>
      </c>
    </row>
    <row r="76" spans="1:7" s="16" customFormat="1" ht="12" x14ac:dyDescent="0.2">
      <c r="A76" s="79" t="s">
        <v>55</v>
      </c>
      <c r="B76" s="67">
        <v>505285849.83056998</v>
      </c>
      <c r="C76" s="66">
        <v>418975389.47420001</v>
      </c>
      <c r="D76" s="98">
        <f>IFERROR(((B76/C76)-1)*100,IF(B76+C76&lt;&gt;0,100,0))</f>
        <v>20.600365206339855</v>
      </c>
      <c r="E76" s="66">
        <v>8605458316.7539406</v>
      </c>
      <c r="F76" s="66">
        <v>7963945366.7747803</v>
      </c>
      <c r="G76" s="98">
        <f>IFERROR(((E76/F76)-1)*100,IF(E76+F76&lt;&gt;0,100,0))</f>
        <v>8.0552153541324287</v>
      </c>
    </row>
    <row r="77" spans="1:7" s="16" customFormat="1" ht="12" x14ac:dyDescent="0.2">
      <c r="A77" s="79" t="s">
        <v>94</v>
      </c>
      <c r="B77" s="98">
        <f>IFERROR(B75/B74/1000,)</f>
        <v>198.06614832043397</v>
      </c>
      <c r="C77" s="98">
        <f>IFERROR(C75/C74/1000,)</f>
        <v>193.64579412462396</v>
      </c>
      <c r="D77" s="98">
        <f>IFERROR(((B77/C77)-1)*100,IF(B77+C77&lt;&gt;0,100,0))</f>
        <v>2.2827008537893656</v>
      </c>
      <c r="E77" s="98">
        <f>IFERROR(E75/E74/1000,)</f>
        <v>215.81369177148744</v>
      </c>
      <c r="F77" s="98">
        <f>IFERROR(F75/F74/1000,)</f>
        <v>196.87393036438766</v>
      </c>
      <c r="G77" s="98">
        <f>IFERROR(((E77/F77)-1)*100,IF(E77+F77&lt;&gt;0,100,0))</f>
        <v>9.6202485377544722</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151</v>
      </c>
      <c r="C80" s="66">
        <v>137</v>
      </c>
      <c r="D80" s="98">
        <f>IFERROR(((B80/C80)-1)*100,IF(B80+C80&lt;&gt;0,100,0))</f>
        <v>10.218978102189791</v>
      </c>
      <c r="E80" s="66">
        <v>2989</v>
      </c>
      <c r="F80" s="66">
        <v>2970</v>
      </c>
      <c r="G80" s="98">
        <f>IFERROR(((E80/F80)-1)*100,IF(E80+F80&lt;&gt;0,100,0))</f>
        <v>0.63973063973064015</v>
      </c>
    </row>
    <row r="81" spans="1:7" s="16" customFormat="1" ht="12" x14ac:dyDescent="0.2">
      <c r="A81" s="79" t="s">
        <v>54</v>
      </c>
      <c r="B81" s="67">
        <v>15881759.354</v>
      </c>
      <c r="C81" s="66">
        <v>12662435.551000001</v>
      </c>
      <c r="D81" s="98">
        <f>IFERROR(((B81/C81)-1)*100,IF(B81+C81&lt;&gt;0,100,0))</f>
        <v>25.424206820509788</v>
      </c>
      <c r="E81" s="66">
        <v>338566839.95099998</v>
      </c>
      <c r="F81" s="66">
        <v>339199117.94999999</v>
      </c>
      <c r="G81" s="98">
        <f>IFERROR(((E81/F81)-1)*100,IF(E81+F81&lt;&gt;0,100,0))</f>
        <v>-0.18640319668909999</v>
      </c>
    </row>
    <row r="82" spans="1:7" s="16" customFormat="1" ht="12" x14ac:dyDescent="0.2">
      <c r="A82" s="79" t="s">
        <v>55</v>
      </c>
      <c r="B82" s="67">
        <v>2799239.21997021</v>
      </c>
      <c r="C82" s="66">
        <v>7540446.6614500703</v>
      </c>
      <c r="D82" s="98">
        <f>IFERROR(((B82/C82)-1)*100,IF(B82+C82&lt;&gt;0,100,0))</f>
        <v>-62.877010532000767</v>
      </c>
      <c r="E82" s="66">
        <v>97388110.596878901</v>
      </c>
      <c r="F82" s="66">
        <v>187086254.99164501</v>
      </c>
      <c r="G82" s="98">
        <f>IFERROR(((E82/F82)-1)*100,IF(E82+F82&lt;&gt;0,100,0))</f>
        <v>-47.944807275538167</v>
      </c>
    </row>
    <row r="83" spans="1:7" s="32" customFormat="1" x14ac:dyDescent="0.2">
      <c r="A83" s="79" t="s">
        <v>94</v>
      </c>
      <c r="B83" s="98">
        <f>IFERROR(B81/B80/1000,)</f>
        <v>105.17721426490067</v>
      </c>
      <c r="C83" s="98">
        <f>IFERROR(C81/C80/1000,)</f>
        <v>92.426536868613141</v>
      </c>
      <c r="D83" s="98">
        <f>IFERROR(((B83/C83)-1)*100,IF(B83+C83&lt;&gt;0,100,0))</f>
        <v>13.795472413310229</v>
      </c>
      <c r="E83" s="98">
        <f>IFERROR(E81/E80/1000,)</f>
        <v>113.27094009735697</v>
      </c>
      <c r="F83" s="98">
        <f>IFERROR(F81/F80/1000,)</f>
        <v>114.20845722222222</v>
      </c>
      <c r="G83" s="98">
        <f>IFERROR(((E83/F83)-1)*100,IF(E83+F83&lt;&gt;0,100,0))</f>
        <v>-0.82088240018957093</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8651</v>
      </c>
      <c r="C86" s="64">
        <f>C68+C74+C80</f>
        <v>7461</v>
      </c>
      <c r="D86" s="98">
        <f>IFERROR(((B86/C86)-1)*100,IF(B86+C86&lt;&gt;0,100,0))</f>
        <v>15.949604610642009</v>
      </c>
      <c r="E86" s="64">
        <f>E68+E74+E80</f>
        <v>149105</v>
      </c>
      <c r="F86" s="64">
        <f>F68+F74+F80</f>
        <v>144917</v>
      </c>
      <c r="G86" s="98">
        <f>IFERROR(((E86/F86)-1)*100,IF(E86+F86&lt;&gt;0,100,0))</f>
        <v>2.8899300979181142</v>
      </c>
    </row>
    <row r="87" spans="1:7" s="62" customFormat="1" ht="12" x14ac:dyDescent="0.2">
      <c r="A87" s="79" t="s">
        <v>54</v>
      </c>
      <c r="B87" s="64">
        <f t="shared" ref="B87:C87" si="1">B69+B75+B81</f>
        <v>758077369.53999996</v>
      </c>
      <c r="C87" s="64">
        <f t="shared" si="1"/>
        <v>608509248.06099999</v>
      </c>
      <c r="D87" s="98">
        <f>IFERROR(((B87/C87)-1)*100,IF(B87+C87&lt;&gt;0,100,0))</f>
        <v>24.579432762212772</v>
      </c>
      <c r="E87" s="64">
        <f t="shared" ref="E87:F87" si="2">E69+E75+E81</f>
        <v>13412876048.559002</v>
      </c>
      <c r="F87" s="64">
        <f t="shared" si="2"/>
        <v>11856966729.6</v>
      </c>
      <c r="G87" s="98">
        <f>IFERROR(((E87/F87)-1)*100,IF(E87+F87&lt;&gt;0,100,0))</f>
        <v>13.122321707075347</v>
      </c>
    </row>
    <row r="88" spans="1:7" s="62" customFormat="1" ht="12" x14ac:dyDescent="0.2">
      <c r="A88" s="79" t="s">
        <v>55</v>
      </c>
      <c r="B88" s="64">
        <f t="shared" ref="B88:C88" si="3">B70+B76+B82</f>
        <v>688000953.28584027</v>
      </c>
      <c r="C88" s="64">
        <f t="shared" si="3"/>
        <v>566162191.09645998</v>
      </c>
      <c r="D88" s="98">
        <f>IFERROR(((B88/C88)-1)*100,IF(B88+C88&lt;&gt;0,100,0))</f>
        <v>21.520116338645078</v>
      </c>
      <c r="E88" s="64">
        <f t="shared" ref="E88:F88" si="4">E70+E76+E82</f>
        <v>12241267610.457718</v>
      </c>
      <c r="F88" s="64">
        <f t="shared" si="4"/>
        <v>11224787564.370676</v>
      </c>
      <c r="G88" s="98">
        <f>IFERROR(((E88/F88)-1)*100,IF(E88+F88&lt;&gt;0,100,0))</f>
        <v>9.0556729047907893</v>
      </c>
    </row>
    <row r="89" spans="1:7" s="63" customFormat="1" x14ac:dyDescent="0.2">
      <c r="A89" s="79" t="s">
        <v>95</v>
      </c>
      <c r="B89" s="98">
        <f>IFERROR((B75/B87)*100,IF(B75+B87&lt;&gt;0,100,0))</f>
        <v>72.242349146804742</v>
      </c>
      <c r="C89" s="98">
        <f>IFERROR((C75/C87)*100,IF(C75+C87&lt;&gt;0,100,0))</f>
        <v>74.052081273024172</v>
      </c>
      <c r="D89" s="98">
        <f>IFERROR(((B89/C89)-1)*100,IF(B89+C89&lt;&gt;0,100,0))</f>
        <v>-2.443863960483561</v>
      </c>
      <c r="E89" s="98">
        <f>IFERROR((E75/E87)*100,IF(E75+E87&lt;&gt;0,100,0))</f>
        <v>68.722163359157307</v>
      </c>
      <c r="F89" s="98">
        <f>IFERROR((F75/F87)*100,IF(F75+F87&lt;&gt;0,100,0))</f>
        <v>70.720063851970338</v>
      </c>
      <c r="G89" s="98">
        <f>IFERROR(((E89/F89)-1)*100,IF(E89+F89&lt;&gt;0,100,0))</f>
        <v>-2.825082987757177</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2023</v>
      </c>
      <c r="F94" s="131">
        <v>2022</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99426187.365999997</v>
      </c>
      <c r="C97" s="135">
        <v>54912330.008000001</v>
      </c>
      <c r="D97" s="65">
        <f>B97-C97</f>
        <v>44513857.357999995</v>
      </c>
      <c r="E97" s="135">
        <v>1776829587.2090001</v>
      </c>
      <c r="F97" s="135">
        <v>992661712.71399999</v>
      </c>
      <c r="G97" s="80">
        <f>E97-F97</f>
        <v>784167874.49500012</v>
      </c>
    </row>
    <row r="98" spans="1:7" s="62" customFormat="1" ht="13.5" x14ac:dyDescent="0.2">
      <c r="A98" s="114" t="s">
        <v>88</v>
      </c>
      <c r="B98" s="66">
        <v>97033760.816</v>
      </c>
      <c r="C98" s="135">
        <v>48556330.464000002</v>
      </c>
      <c r="D98" s="65">
        <f>B98-C98</f>
        <v>48477430.351999998</v>
      </c>
      <c r="E98" s="135">
        <v>1783148370.273</v>
      </c>
      <c r="F98" s="135">
        <v>974378351.25699997</v>
      </c>
      <c r="G98" s="80">
        <f>E98-F98</f>
        <v>808770019.01600003</v>
      </c>
    </row>
    <row r="99" spans="1:7" s="62" customFormat="1" ht="12" x14ac:dyDescent="0.2">
      <c r="A99" s="115" t="s">
        <v>16</v>
      </c>
      <c r="B99" s="65">
        <f>B97-B98</f>
        <v>2392426.549999997</v>
      </c>
      <c r="C99" s="65">
        <f>C97-C98</f>
        <v>6355999.5439999998</v>
      </c>
      <c r="D99" s="82"/>
      <c r="E99" s="65">
        <f>E97-E98</f>
        <v>-6318783.0639998913</v>
      </c>
      <c r="F99" s="82">
        <f>F97-F98</f>
        <v>18283361.457000017</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21324491.397999998</v>
      </c>
      <c r="C102" s="135">
        <v>19391439.385000002</v>
      </c>
      <c r="D102" s="65">
        <f>B102-C102</f>
        <v>1933052.0129999965</v>
      </c>
      <c r="E102" s="135">
        <v>497227985.40899998</v>
      </c>
      <c r="F102" s="135">
        <v>383846699.18699998</v>
      </c>
      <c r="G102" s="80">
        <f>E102-F102</f>
        <v>113381286.222</v>
      </c>
    </row>
    <row r="103" spans="1:7" s="16" customFormat="1" ht="13.5" x14ac:dyDescent="0.2">
      <c r="A103" s="79" t="s">
        <v>88</v>
      </c>
      <c r="B103" s="66">
        <v>19511355.515000001</v>
      </c>
      <c r="C103" s="135">
        <v>18316398.677000001</v>
      </c>
      <c r="D103" s="65">
        <f>B103-C103</f>
        <v>1194956.8379999995</v>
      </c>
      <c r="E103" s="135">
        <v>577381734.11899996</v>
      </c>
      <c r="F103" s="135">
        <v>431988664.47299999</v>
      </c>
      <c r="G103" s="80">
        <f>E103-F103</f>
        <v>145393069.64599997</v>
      </c>
    </row>
    <row r="104" spans="1:7" s="28" customFormat="1" ht="12" x14ac:dyDescent="0.2">
      <c r="A104" s="81" t="s">
        <v>16</v>
      </c>
      <c r="B104" s="65">
        <f>B102-B103</f>
        <v>1813135.8829999976</v>
      </c>
      <c r="C104" s="65">
        <f>C102-C103</f>
        <v>1075040.7080000006</v>
      </c>
      <c r="D104" s="82"/>
      <c r="E104" s="65">
        <f>E102-E103</f>
        <v>-80153748.709999979</v>
      </c>
      <c r="F104" s="82">
        <f>F102-F103</f>
        <v>-48141965.286000013</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7">
        <v>876.00968811584096</v>
      </c>
      <c r="C111" s="136">
        <v>829.24083708988701</v>
      </c>
      <c r="D111" s="98">
        <f>IFERROR(((B111/C111)-1)*100,IF(B111+C111&lt;&gt;0,100,0))</f>
        <v>5.6399599409603596</v>
      </c>
      <c r="E111" s="84"/>
      <c r="F111" s="137">
        <v>877.82993875488398</v>
      </c>
      <c r="G111" s="137">
        <v>875.00325085620898</v>
      </c>
    </row>
    <row r="112" spans="1:7" s="16" customFormat="1" ht="12" x14ac:dyDescent="0.2">
      <c r="A112" s="79" t="s">
        <v>50</v>
      </c>
      <c r="B112" s="137">
        <v>863.56389240164799</v>
      </c>
      <c r="C112" s="136">
        <v>817.78567314326699</v>
      </c>
      <c r="D112" s="98">
        <f>IFERROR(((B112/C112)-1)*100,IF(B112+C112&lt;&gt;0,100,0))</f>
        <v>5.5978260272555813</v>
      </c>
      <c r="E112" s="84"/>
      <c r="F112" s="137">
        <v>865.36652752525799</v>
      </c>
      <c r="G112" s="137">
        <v>862.57586042563003</v>
      </c>
    </row>
    <row r="113" spans="1:7" s="16" customFormat="1" ht="12" x14ac:dyDescent="0.2">
      <c r="A113" s="79" t="s">
        <v>51</v>
      </c>
      <c r="B113" s="137">
        <v>938.79484576054597</v>
      </c>
      <c r="C113" s="136">
        <v>884.34129397855395</v>
      </c>
      <c r="D113" s="98">
        <f>IFERROR(((B113/C113)-1)*100,IF(B113+C113&lt;&gt;0,100,0))</f>
        <v>6.1575267549716539</v>
      </c>
      <c r="E113" s="84"/>
      <c r="F113" s="137">
        <v>940.63126757335397</v>
      </c>
      <c r="G113" s="137">
        <v>937.65906351368199</v>
      </c>
    </row>
    <row r="114" spans="1:7" s="28" customFormat="1" ht="12" x14ac:dyDescent="0.2">
      <c r="A114" s="81" t="s">
        <v>52</v>
      </c>
      <c r="B114" s="85"/>
      <c r="C114" s="84"/>
      <c r="D114" s="86"/>
      <c r="E114" s="84"/>
      <c r="F114" s="71"/>
      <c r="G114" s="71"/>
    </row>
    <row r="115" spans="1:7" s="16" customFormat="1" ht="12" x14ac:dyDescent="0.2">
      <c r="A115" s="79" t="s">
        <v>56</v>
      </c>
      <c r="B115" s="137">
        <v>662.85464216808498</v>
      </c>
      <c r="C115" s="136">
        <v>624.17590341596701</v>
      </c>
      <c r="D115" s="98">
        <f>IFERROR(((B115/C115)-1)*100,IF(B115+C115&lt;&gt;0,100,0))</f>
        <v>6.1967689781740054</v>
      </c>
      <c r="E115" s="84"/>
      <c r="F115" s="137">
        <v>663.55994822948696</v>
      </c>
      <c r="G115" s="137">
        <v>662.27242832465504</v>
      </c>
    </row>
    <row r="116" spans="1:7" s="16" customFormat="1" ht="12" x14ac:dyDescent="0.2">
      <c r="A116" s="79" t="s">
        <v>57</v>
      </c>
      <c r="B116" s="137">
        <v>871.80529672713499</v>
      </c>
      <c r="C116" s="136">
        <v>815.55532782415798</v>
      </c>
      <c r="D116" s="98">
        <f>IFERROR(((B116/C116)-1)*100,IF(B116+C116&lt;&gt;0,100,0))</f>
        <v>6.897137077511073</v>
      </c>
      <c r="E116" s="84"/>
      <c r="F116" s="137">
        <v>873.740893556419</v>
      </c>
      <c r="G116" s="137">
        <v>871.43591373548804</v>
      </c>
    </row>
    <row r="117" spans="1:7" s="16" customFormat="1" ht="12" x14ac:dyDescent="0.2">
      <c r="A117" s="79" t="s">
        <v>59</v>
      </c>
      <c r="B117" s="137">
        <v>1001.68325347864</v>
      </c>
      <c r="C117" s="136">
        <v>928.73892629650095</v>
      </c>
      <c r="D117" s="98">
        <f>IFERROR(((B117/C117)-1)*100,IF(B117+C117&lt;&gt;0,100,0))</f>
        <v>7.8541261830185727</v>
      </c>
      <c r="E117" s="84"/>
      <c r="F117" s="137">
        <v>1003.5535777249301</v>
      </c>
      <c r="G117" s="137">
        <v>1000.70777677695</v>
      </c>
    </row>
    <row r="118" spans="1:7" s="16" customFormat="1" ht="12" x14ac:dyDescent="0.2">
      <c r="A118" s="79" t="s">
        <v>58</v>
      </c>
      <c r="B118" s="137">
        <v>926.60018987215801</v>
      </c>
      <c r="C118" s="136">
        <v>896.09167237216104</v>
      </c>
      <c r="D118" s="98">
        <f>IFERROR(((B118/C118)-1)*100,IF(B118+C118&lt;&gt;0,100,0))</f>
        <v>3.4046201343701732</v>
      </c>
      <c r="E118" s="84"/>
      <c r="F118" s="137">
        <v>929.045889652764</v>
      </c>
      <c r="G118" s="137">
        <v>923.43050807067902</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2023</v>
      </c>
      <c r="F124" s="131">
        <v>2022</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6</v>
      </c>
      <c r="F126" s="66">
        <v>6</v>
      </c>
      <c r="G126" s="98">
        <f>IFERROR(((E126/F126)-1)*100,IF(E126+F126&lt;&gt;0,100,0))</f>
        <v>0</v>
      </c>
    </row>
    <row r="127" spans="1:7" s="16" customFormat="1" ht="12" x14ac:dyDescent="0.2">
      <c r="A127" s="79" t="s">
        <v>72</v>
      </c>
      <c r="B127" s="67">
        <v>553</v>
      </c>
      <c r="C127" s="66">
        <v>836</v>
      </c>
      <c r="D127" s="98">
        <f>IFERROR(((B127/C127)-1)*100,IF(B127+C127&lt;&gt;0,100,0))</f>
        <v>-33.851674641148321</v>
      </c>
      <c r="E127" s="66">
        <v>5271</v>
      </c>
      <c r="F127" s="66">
        <v>4434</v>
      </c>
      <c r="G127" s="98">
        <f>IFERROR(((E127/F127)-1)*100,IF(E127+F127&lt;&gt;0,100,0))</f>
        <v>18.876860622462786</v>
      </c>
    </row>
    <row r="128" spans="1:7" s="16" customFormat="1" ht="12" x14ac:dyDescent="0.2">
      <c r="A128" s="79" t="s">
        <v>74</v>
      </c>
      <c r="B128" s="67">
        <v>24</v>
      </c>
      <c r="C128" s="66">
        <v>13</v>
      </c>
      <c r="D128" s="98">
        <f>IFERROR(((B128/C128)-1)*100,IF(B128+C128&lt;&gt;0,100,0))</f>
        <v>84.615384615384627</v>
      </c>
      <c r="E128" s="66">
        <v>122</v>
      </c>
      <c r="F128" s="66">
        <v>100</v>
      </c>
      <c r="G128" s="98">
        <f>IFERROR(((E128/F128)-1)*100,IF(E128+F128&lt;&gt;0,100,0))</f>
        <v>21.999999999999996</v>
      </c>
    </row>
    <row r="129" spans="1:7" s="28" customFormat="1" ht="12" x14ac:dyDescent="0.2">
      <c r="A129" s="81" t="s">
        <v>34</v>
      </c>
      <c r="B129" s="82">
        <f>SUM(B126:B128)</f>
        <v>577</v>
      </c>
      <c r="C129" s="82">
        <f>SUM(C126:C128)</f>
        <v>849</v>
      </c>
      <c r="D129" s="98">
        <f>IFERROR(((B129/C129)-1)*100,IF(B129+C129&lt;&gt;0,100,0))</f>
        <v>-32.037691401648992</v>
      </c>
      <c r="E129" s="82">
        <f>SUM(E126:E128)</f>
        <v>5399</v>
      </c>
      <c r="F129" s="82">
        <f>SUM(F126:F128)</f>
        <v>4540</v>
      </c>
      <c r="G129" s="98">
        <f>IFERROR(((E129/F129)-1)*100,IF(E129+F129&lt;&gt;0,100,0))</f>
        <v>18.920704845814985</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0</v>
      </c>
      <c r="C132" s="66">
        <v>0</v>
      </c>
      <c r="D132" s="98">
        <f>IFERROR(((B132/C132)-1)*100,IF(B132+C132&lt;&gt;0,100,0))</f>
        <v>0</v>
      </c>
      <c r="E132" s="66">
        <v>250</v>
      </c>
      <c r="F132" s="66">
        <v>259</v>
      </c>
      <c r="G132" s="98">
        <f>IFERROR(((E132/F132)-1)*100,IF(E132+F132&lt;&gt;0,100,0))</f>
        <v>-3.4749034749034791</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0</v>
      </c>
      <c r="C134" s="82">
        <f>SUM(C132:C133)</f>
        <v>0</v>
      </c>
      <c r="D134" s="98">
        <f>IFERROR(((B134/C134)-1)*100,IF(B134+C134&lt;&gt;0,100,0))</f>
        <v>0</v>
      </c>
      <c r="E134" s="82">
        <f>SUM(E132:E133)</f>
        <v>250</v>
      </c>
      <c r="F134" s="82">
        <f>SUM(F132:F133)</f>
        <v>259</v>
      </c>
      <c r="G134" s="98">
        <f>IFERROR(((E134/F134)-1)*100,IF(E134+F134&lt;&gt;0,100,0))</f>
        <v>-3.4749034749034791</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830</v>
      </c>
      <c r="F137" s="66">
        <v>222</v>
      </c>
      <c r="G137" s="98">
        <f>IFERROR(((E137/F137)-1)*100,IF(E137+F137&lt;&gt;0,100,0))</f>
        <v>273.87387387387389</v>
      </c>
    </row>
    <row r="138" spans="1:7" s="16" customFormat="1" ht="12" x14ac:dyDescent="0.2">
      <c r="A138" s="79" t="s">
        <v>72</v>
      </c>
      <c r="B138" s="67">
        <v>906646</v>
      </c>
      <c r="C138" s="66">
        <v>634850</v>
      </c>
      <c r="D138" s="98">
        <f>IFERROR(((B138/C138)-1)*100,IF(B138+C138&lt;&gt;0,100,0))</f>
        <v>42.81263290541073</v>
      </c>
      <c r="E138" s="66">
        <v>5640893</v>
      </c>
      <c r="F138" s="66">
        <v>4375007</v>
      </c>
      <c r="G138" s="98">
        <f>IFERROR(((E138/F138)-1)*100,IF(E138+F138&lt;&gt;0,100,0))</f>
        <v>28.934490847671789</v>
      </c>
    </row>
    <row r="139" spans="1:7" s="16" customFormat="1" ht="12" x14ac:dyDescent="0.2">
      <c r="A139" s="79" t="s">
        <v>74</v>
      </c>
      <c r="B139" s="67">
        <v>1899</v>
      </c>
      <c r="C139" s="66">
        <v>375</v>
      </c>
      <c r="D139" s="98">
        <f>IFERROR(((B139/C139)-1)*100,IF(B139+C139&lt;&gt;0,100,0))</f>
        <v>406.4</v>
      </c>
      <c r="E139" s="66">
        <v>6833</v>
      </c>
      <c r="F139" s="66">
        <v>5243</v>
      </c>
      <c r="G139" s="98">
        <f>IFERROR(((E139/F139)-1)*100,IF(E139+F139&lt;&gt;0,100,0))</f>
        <v>30.326149151249293</v>
      </c>
    </row>
    <row r="140" spans="1:7" s="16" customFormat="1" ht="12" x14ac:dyDescent="0.2">
      <c r="A140" s="81" t="s">
        <v>34</v>
      </c>
      <c r="B140" s="82">
        <f>SUM(B137:B139)</f>
        <v>908545</v>
      </c>
      <c r="C140" s="82">
        <f>SUM(C137:C139)</f>
        <v>635225</v>
      </c>
      <c r="D140" s="98">
        <f>IFERROR(((B140/C140)-1)*100,IF(B140+C140&lt;&gt;0,100,0))</f>
        <v>43.027273800621835</v>
      </c>
      <c r="E140" s="82">
        <f>SUM(E137:E139)</f>
        <v>5648556</v>
      </c>
      <c r="F140" s="82">
        <f>SUM(F137:F139)</f>
        <v>4380472</v>
      </c>
      <c r="G140" s="98">
        <f>IFERROR(((E140/F140)-1)*100,IF(E140+F140&lt;&gt;0,100,0))</f>
        <v>28.948569925797951</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0</v>
      </c>
      <c r="C143" s="66">
        <v>0</v>
      </c>
      <c r="D143" s="98">
        <f>IFERROR(((B143/C143)-1)*100,)</f>
        <v>0</v>
      </c>
      <c r="E143" s="66">
        <v>117401</v>
      </c>
      <c r="F143" s="66">
        <v>183897</v>
      </c>
      <c r="G143" s="98">
        <f>IFERROR(((E143/F143)-1)*100,)</f>
        <v>-36.159371822270067</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0</v>
      </c>
      <c r="C145" s="82">
        <f>SUM(C143:C144)</f>
        <v>0</v>
      </c>
      <c r="D145" s="98">
        <f>IFERROR(((B145/C145)-1)*100,)</f>
        <v>0</v>
      </c>
      <c r="E145" s="82">
        <f>SUM(E143:E144)</f>
        <v>117401</v>
      </c>
      <c r="F145" s="82">
        <f>SUM(F143:F144)</f>
        <v>183897</v>
      </c>
      <c r="G145" s="98">
        <f>IFERROR(((E145/F145)-1)*100,)</f>
        <v>-36.159371822270067</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19078.7575</v>
      </c>
      <c r="F148" s="66">
        <v>5233.7470000000003</v>
      </c>
      <c r="G148" s="98">
        <f>IFERROR(((E148/F148)-1)*100,IF(E148+F148&lt;&gt;0,100,0))</f>
        <v>264.5334308288115</v>
      </c>
    </row>
    <row r="149" spans="1:7" s="32" customFormat="1" x14ac:dyDescent="0.2">
      <c r="A149" s="79" t="s">
        <v>72</v>
      </c>
      <c r="B149" s="67">
        <v>77140720.754240006</v>
      </c>
      <c r="C149" s="66">
        <v>57962213.066629998</v>
      </c>
      <c r="D149" s="98">
        <f>IFERROR(((B149/C149)-1)*100,IF(B149+C149&lt;&gt;0,100,0))</f>
        <v>33.087949325819402</v>
      </c>
      <c r="E149" s="66">
        <v>496144887.89791</v>
      </c>
      <c r="F149" s="66">
        <v>408117240.43484002</v>
      </c>
      <c r="G149" s="98">
        <f>IFERROR(((E149/F149)-1)*100,IF(E149+F149&lt;&gt;0,100,0))</f>
        <v>21.569205792256763</v>
      </c>
    </row>
    <row r="150" spans="1:7" s="32" customFormat="1" x14ac:dyDescent="0.2">
      <c r="A150" s="79" t="s">
        <v>74</v>
      </c>
      <c r="B150" s="67">
        <v>9593021.0299999993</v>
      </c>
      <c r="C150" s="66">
        <v>3081358.33</v>
      </c>
      <c r="D150" s="98">
        <f>IFERROR(((B150/C150)-1)*100,IF(B150+C150&lt;&gt;0,100,0))</f>
        <v>211.3244226288995</v>
      </c>
      <c r="E150" s="66">
        <v>44786185.859999999</v>
      </c>
      <c r="F150" s="66">
        <v>37089992.640000001</v>
      </c>
      <c r="G150" s="98">
        <f>IFERROR(((E150/F150)-1)*100,IF(E150+F150&lt;&gt;0,100,0))</f>
        <v>20.750053241315491</v>
      </c>
    </row>
    <row r="151" spans="1:7" s="16" customFormat="1" ht="12" x14ac:dyDescent="0.2">
      <c r="A151" s="81" t="s">
        <v>34</v>
      </c>
      <c r="B151" s="82">
        <f>SUM(B148:B150)</f>
        <v>86733741.784240007</v>
      </c>
      <c r="C151" s="82">
        <f>SUM(C148:C150)</f>
        <v>61043571.396629997</v>
      </c>
      <c r="D151" s="98">
        <f>IFERROR(((B151/C151)-1)*100,IF(B151+C151&lt;&gt;0,100,0))</f>
        <v>42.08497274952736</v>
      </c>
      <c r="E151" s="82">
        <f>SUM(E148:E150)</f>
        <v>540950152.51540995</v>
      </c>
      <c r="F151" s="82">
        <f>SUM(F148:F150)</f>
        <v>445212466.82183999</v>
      </c>
      <c r="G151" s="98">
        <f>IFERROR(((E151/F151)-1)*100,IF(E151+F151&lt;&gt;0,100,0))</f>
        <v>21.503819598088914</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0</v>
      </c>
      <c r="C154" s="66">
        <v>0</v>
      </c>
      <c r="D154" s="98">
        <f>IFERROR(((B154/C154)-1)*100,IF(B154+C154&lt;&gt;0,100,0))</f>
        <v>0</v>
      </c>
      <c r="E154" s="66">
        <v>210540.05549999999</v>
      </c>
      <c r="F154" s="66">
        <v>311684.74164000002</v>
      </c>
      <c r="G154" s="98">
        <f>IFERROR(((E154/F154)-1)*100,IF(E154+F154&lt;&gt;0,100,0))</f>
        <v>-32.450958493445746</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0</v>
      </c>
      <c r="C156" s="82">
        <f>SUM(C154:C155)</f>
        <v>0</v>
      </c>
      <c r="D156" s="98">
        <f>IFERROR(((B156/C156)-1)*100,IF(B156+C156&lt;&gt;0,100,0))</f>
        <v>0</v>
      </c>
      <c r="E156" s="82">
        <f>SUM(E154:E155)</f>
        <v>210540.05549999999</v>
      </c>
      <c r="F156" s="82">
        <f>SUM(F154:F155)</f>
        <v>311684.74164000002</v>
      </c>
      <c r="G156" s="98">
        <f>IFERROR(((E156/F156)-1)*100,IF(E156+F156&lt;&gt;0,100,0))</f>
        <v>-32.450958493445746</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0</v>
      </c>
      <c r="C159" s="66">
        <v>215</v>
      </c>
      <c r="D159" s="98">
        <f>IFERROR(((B159/C159)-1)*100,IF(B159+C159&lt;&gt;0,100,0))</f>
        <v>-100</v>
      </c>
      <c r="E159" s="78"/>
      <c r="F159" s="78"/>
      <c r="G159" s="65"/>
    </row>
    <row r="160" spans="1:7" s="16" customFormat="1" ht="12" x14ac:dyDescent="0.2">
      <c r="A160" s="79" t="s">
        <v>72</v>
      </c>
      <c r="B160" s="67">
        <v>1549577</v>
      </c>
      <c r="C160" s="66">
        <v>1516403</v>
      </c>
      <c r="D160" s="98">
        <f>IFERROR(((B160/C160)-1)*100,IF(B160+C160&lt;&gt;0,100,0))</f>
        <v>2.1876770225329301</v>
      </c>
      <c r="E160" s="78"/>
      <c r="F160" s="78"/>
      <c r="G160" s="65"/>
    </row>
    <row r="161" spans="1:7" s="16" customFormat="1" ht="12" x14ac:dyDescent="0.2">
      <c r="A161" s="79" t="s">
        <v>74</v>
      </c>
      <c r="B161" s="67">
        <v>1942</v>
      </c>
      <c r="C161" s="66">
        <v>1708</v>
      </c>
      <c r="D161" s="98">
        <f>IFERROR(((B161/C161)-1)*100,IF(B161+C161&lt;&gt;0,100,0))</f>
        <v>13.700234192037474</v>
      </c>
      <c r="E161" s="78"/>
      <c r="F161" s="78"/>
      <c r="G161" s="65"/>
    </row>
    <row r="162" spans="1:7" s="28" customFormat="1" ht="12" x14ac:dyDescent="0.2">
      <c r="A162" s="81" t="s">
        <v>34</v>
      </c>
      <c r="B162" s="82">
        <f>SUM(B159:B161)</f>
        <v>1551519</v>
      </c>
      <c r="C162" s="82">
        <f>SUM(C159:C161)</f>
        <v>1518326</v>
      </c>
      <c r="D162" s="98">
        <f>IFERROR(((B162/C162)-1)*100,IF(B162+C162&lt;&gt;0,100,0))</f>
        <v>2.1861576499381474</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124777</v>
      </c>
      <c r="C165" s="66">
        <v>154738</v>
      </c>
      <c r="D165" s="98">
        <f>IFERROR(((B165/C165)-1)*100,IF(B165+C165&lt;&gt;0,100,0))</f>
        <v>-19.362406131654797</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124777</v>
      </c>
      <c r="C167" s="82">
        <f>SUM(C165:C166)</f>
        <v>154738</v>
      </c>
      <c r="D167" s="98">
        <f>IFERROR(((B167/C167)-1)*100,IF(B167+C167&lt;&gt;0,100,0))</f>
        <v>-19.362406131654797</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2023</v>
      </c>
      <c r="F173" s="131">
        <v>2022</v>
      </c>
      <c r="G173" s="50" t="s">
        <v>7</v>
      </c>
    </row>
    <row r="174" spans="1:7" x14ac:dyDescent="0.2">
      <c r="A174" s="102" t="s">
        <v>33</v>
      </c>
      <c r="B174" s="104"/>
      <c r="C174" s="104"/>
      <c r="D174" s="105"/>
      <c r="E174" s="106"/>
      <c r="F174" s="106"/>
      <c r="G174" s="107"/>
    </row>
    <row r="175" spans="1:7" x14ac:dyDescent="0.2">
      <c r="A175" s="101" t="s">
        <v>31</v>
      </c>
      <c r="B175" s="112">
        <v>13946</v>
      </c>
      <c r="C175" s="113">
        <v>8855</v>
      </c>
      <c r="D175" s="111">
        <f>IFERROR(((B175/C175)-1)*100,IF(B175+C175&lt;&gt;0,100,0))</f>
        <v>57.492941840767919</v>
      </c>
      <c r="E175" s="113">
        <v>177512</v>
      </c>
      <c r="F175" s="113">
        <v>146111</v>
      </c>
      <c r="G175" s="111">
        <f>IFERROR(((E175/F175)-1)*100,IF(E175+F175&lt;&gt;0,100,0))</f>
        <v>21.491195050338451</v>
      </c>
    </row>
    <row r="176" spans="1:7" x14ac:dyDescent="0.2">
      <c r="A176" s="101" t="s">
        <v>32</v>
      </c>
      <c r="B176" s="112">
        <v>85447</v>
      </c>
      <c r="C176" s="113">
        <v>59380</v>
      </c>
      <c r="D176" s="111">
        <f t="shared" ref="D176:D178" si="5">IFERROR(((B176/C176)-1)*100,IF(B176+C176&lt;&gt;0,100,0))</f>
        <v>43.898619063657797</v>
      </c>
      <c r="E176" s="113">
        <v>912430</v>
      </c>
      <c r="F176" s="113">
        <v>944169</v>
      </c>
      <c r="G176" s="111">
        <f>IFERROR(((E176/F176)-1)*100,IF(E176+F176&lt;&gt;0,100,0))</f>
        <v>-3.361580395035213</v>
      </c>
    </row>
    <row r="177" spans="1:7" x14ac:dyDescent="0.2">
      <c r="A177" s="101" t="s">
        <v>92</v>
      </c>
      <c r="B177" s="112">
        <v>32710381</v>
      </c>
      <c r="C177" s="113">
        <v>25047268</v>
      </c>
      <c r="D177" s="111">
        <f t="shared" si="5"/>
        <v>30.594606166229376</v>
      </c>
      <c r="E177" s="113">
        <v>382755135</v>
      </c>
      <c r="F177" s="113">
        <v>362930397</v>
      </c>
      <c r="G177" s="111">
        <f>IFERROR(((E177/F177)-1)*100,IF(E177+F177&lt;&gt;0,100,0))</f>
        <v>5.4624077133996529</v>
      </c>
    </row>
    <row r="178" spans="1:7" x14ac:dyDescent="0.2">
      <c r="A178" s="101" t="s">
        <v>93</v>
      </c>
      <c r="B178" s="112">
        <v>109193</v>
      </c>
      <c r="C178" s="113">
        <v>103803</v>
      </c>
      <c r="D178" s="111">
        <f t="shared" si="5"/>
        <v>5.1925281542922752</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441</v>
      </c>
      <c r="C181" s="113">
        <v>308</v>
      </c>
      <c r="D181" s="111">
        <f t="shared" ref="D181:D184" si="6">IFERROR(((B181/C181)-1)*100,IF(B181+C181&lt;&gt;0,100,0))</f>
        <v>43.181818181818187</v>
      </c>
      <c r="E181" s="113">
        <v>4808</v>
      </c>
      <c r="F181" s="113">
        <v>6904</v>
      </c>
      <c r="G181" s="111">
        <f t="shared" ref="G181" si="7">IFERROR(((E181/F181)-1)*100,IF(E181+F181&lt;&gt;0,100,0))</f>
        <v>-30.35921205098494</v>
      </c>
    </row>
    <row r="182" spans="1:7" x14ac:dyDescent="0.2">
      <c r="A182" s="101" t="s">
        <v>32</v>
      </c>
      <c r="B182" s="112">
        <v>3277</v>
      </c>
      <c r="C182" s="113">
        <v>4295</v>
      </c>
      <c r="D182" s="111">
        <f t="shared" si="6"/>
        <v>-23.701979045401632</v>
      </c>
      <c r="E182" s="113">
        <v>55646</v>
      </c>
      <c r="F182" s="113">
        <v>100233</v>
      </c>
      <c r="G182" s="111">
        <f t="shared" ref="G182" si="8">IFERROR(((E182/F182)-1)*100,IF(E182+F182&lt;&gt;0,100,0))</f>
        <v>-44.48335378567937</v>
      </c>
    </row>
    <row r="183" spans="1:7" x14ac:dyDescent="0.2">
      <c r="A183" s="101" t="s">
        <v>92</v>
      </c>
      <c r="B183" s="112">
        <v>47315</v>
      </c>
      <c r="C183" s="113">
        <v>50330</v>
      </c>
      <c r="D183" s="111">
        <f t="shared" si="6"/>
        <v>-5.9904629445658664</v>
      </c>
      <c r="E183" s="113">
        <v>616693</v>
      </c>
      <c r="F183" s="113">
        <v>2028191</v>
      </c>
      <c r="G183" s="111">
        <f t="shared" ref="G183" si="9">IFERROR(((E183/F183)-1)*100,IF(E183+F183&lt;&gt;0,100,0))</f>
        <v>-69.593938637929071</v>
      </c>
    </row>
    <row r="184" spans="1:7" x14ac:dyDescent="0.2">
      <c r="A184" s="101" t="s">
        <v>93</v>
      </c>
      <c r="B184" s="112">
        <v>30274</v>
      </c>
      <c r="C184" s="113">
        <v>38199</v>
      </c>
      <c r="D184" s="111">
        <f t="shared" si="6"/>
        <v>-20.746616403570773</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2023-04-24T06:31:39Z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