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A4AD1DE6-A49F-4800-ACA7-36A9D12ED7BF}" xr6:coauthVersionLast="47" xr6:coauthVersionMax="47" xr10:uidLastSave="{00000000-0000-0000-0000-000000000000}"/>
  <bookViews>
    <workbookView xWindow="1950" yWindow="195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<sst xmlns="http://schemas.openxmlformats.org/spreadsheetml/2006/main" count="270" uniqueCount="102">
  <si>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</si>
  <si>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</si>
  <si>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</si>
  <si>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</si>
  <si>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</si>
  <si>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</si>
  <si>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</si>
  <si>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</si>
  <si>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</si>
  <si>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</si>
  <si>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</si>
  <si>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</si>
  <si>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</si>
  <si>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</si>
  <si>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</si>
  <si>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</si>
  <si>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</si>
  <si>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</si>
  <si>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</si>
  <si>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</si>
  <si>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</si>
  <si>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</si>
  <si>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</si>
  <si>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</si>
  <si>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</si>
  <si>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</si>
  <si>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</si>
  <si>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</si>
  <si>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</si>
  <si>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</si>
  <si>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</si>
  <si>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</si>
  <si>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</si>
  <si>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</si>
  <si>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</si>
  <si>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</si>
  <si>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</si>
  <si>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</si>
  <si>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</si>
  <si>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</si>
  <si>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</si>
  <si>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</si>
  <si>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</si>
  <si>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</si>
  <si>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</si>
  <si>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</si>
  <si>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</si>
  <si>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</si>
  <si>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</si>
  <si>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</si>
  <si>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</si>
  <si>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</si>
  <si>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</si>
  <si>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</si>
  <si>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</si>
  <si>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</si>
  <si>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</si>
  <si>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</si>
  <si>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</si>
  <si>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</si>
  <si>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</si>
  <si>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</si>
  <si>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</si>
  <si>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</si>
  <si>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</si>
  <si>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</si>
  <si>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</si>
  <si>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</si>
  <si>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</si>
  <si>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</si>
  <si>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</si>
  <si>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</si>
  <si>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</si>
  <si>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</si>
  <si>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</si>
  <si>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</si>
  <si>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</si>
  <si>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</si>
  <si>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</si>
  <si>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</si>
  <si>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</si>
  <si>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</si>
  <si>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</si>
  <si>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</si>
  <si>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</si>
  <si>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</si>
  <si>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</si>
  <si>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</si>
  <si>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</si>
  <si>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</si>
  <si>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</si>
  <si>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</si>
  <si>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</si>
  <si>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</si>
  <si>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</si>
  <si>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</si>
  <si>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</si>
  <si>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</si>
  <si>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</si>
  <si>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5 May 2023</t>
  </si>
  <si>
    <t>05.05.2023</t>
  </si>
  <si>
    <t>06.05.2022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</si>
</sst>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1449197</v>
      </c>
      <c r="C11" s="67">
        <v>1471299</v>
      </c>
      <c r="D11" s="98">
        <f>IFERROR(((B11/C11)-1)*100,IF(B11+C11&lt;&gt;0,100,0))</f>
        <v>-1.5022099518860577</v>
      </c>
      <c r="E11" s="67">
        <v>25874799</v>
      </c>
      <c r="F11" s="67">
        <v>29223517</v>
      </c>
      <c r="G11" s="98">
        <f>IFERROR(((E11/F11)-1)*100,IF(E11+F11&lt;&gt;0,100,0))</f>
        <v>-11.458983530284872</v>
      </c>
    </row>
    <row r="12" spans="1:7" s="16" customFormat="1" ht="12" x14ac:dyDescent="0.2">
      <c r="A12" s="64" t="s">
        <v>9</v>
      </c>
      <c r="B12" s="67">
        <v>1237021.7830000001</v>
      </c>
      <c r="C12" s="67">
        <v>1620462.098</v>
      </c>
      <c r="D12" s="98">
        <f>IFERROR(((B12/C12)-1)*100,IF(B12+C12&lt;&gt;0,100,0))</f>
        <v>-23.662405647947459</v>
      </c>
      <c r="E12" s="67">
        <v>26793697.818</v>
      </c>
      <c r="F12" s="67">
        <v>29388440.640000001</v>
      </c>
      <c r="G12" s="98">
        <f>IFERROR(((E12/F12)-1)*100,IF(E12+F12&lt;&gt;0,100,0))</f>
        <v>-8.8291272537555088</v>
      </c>
    </row>
    <row r="13" spans="1:7" s="16" customFormat="1" ht="12" x14ac:dyDescent="0.2">
      <c r="A13" s="64" t="s">
        <v>10</v>
      </c>
      <c r="B13" s="67">
        <v>96124519.291164503</v>
      </c>
      <c r="C13" s="67">
        <v>98337245.917728707</v>
      </c>
      <c r="D13" s="98">
        <f>IFERROR(((B13/C13)-1)*100,IF(B13+C13&lt;&gt;0,100,0))</f>
        <v>-2.2501409368485104</v>
      </c>
      <c r="E13" s="67">
        <v>1941992072.84096</v>
      </c>
      <c r="F13" s="67">
        <v>2185395625.8556199</v>
      </c>
      <c r="G13" s="98">
        <f>IFERROR(((E13/F13)-1)*100,IF(E13+F13&lt;&gt;0,100,0))</f>
        <v>-11.13773406219587</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425</v>
      </c>
      <c r="C16" s="67">
        <v>388</v>
      </c>
      <c r="D16" s="98">
        <f>IFERROR(((B16/C16)-1)*100,IF(B16+C16&lt;&gt;0,100,0))</f>
        <v>9.5360824742268147</v>
      </c>
      <c r="E16" s="67">
        <v>6648</v>
      </c>
      <c r="F16" s="67">
        <v>6925</v>
      </c>
      <c r="G16" s="98">
        <f>IFERROR(((E16/F16)-1)*100,IF(E16+F16&lt;&gt;0,100,0))</f>
        <v>-4.0000000000000036</v>
      </c>
    </row>
    <row r="17" spans="1:7" s="16" customFormat="1" ht="12" x14ac:dyDescent="0.2">
      <c r="A17" s="64" t="s">
        <v>9</v>
      </c>
      <c r="B17" s="67">
        <v>97599.010999999999</v>
      </c>
      <c r="C17" s="67">
        <v>470523.45500000002</v>
      </c>
      <c r="D17" s="98">
        <f>IFERROR(((B17/C17)-1)*100,IF(B17+C17&lt;&gt;0,100,0))</f>
        <v>-79.257354768849936</v>
      </c>
      <c r="E17" s="67">
        <v>3161206.47</v>
      </c>
      <c r="F17" s="67">
        <v>3206427.9619999998</v>
      </c>
      <c r="G17" s="98">
        <f>IFERROR(((E17/F17)-1)*100,IF(E17+F17&lt;&gt;0,100,0))</f>
        <v>-1.4103386240367222</v>
      </c>
    </row>
    <row r="18" spans="1:7" s="16" customFormat="1" ht="12" x14ac:dyDescent="0.2">
      <c r="A18" s="64" t="s">
        <v>10</v>
      </c>
      <c r="B18" s="67">
        <v>7726009.1750695501</v>
      </c>
      <c r="C18" s="67">
        <v>16057087.2754487</v>
      </c>
      <c r="D18" s="98">
        <f>IFERROR(((B18/C18)-1)*100,IF(B18+C18&lt;&gt;0,100,0))</f>
        <v>-51.884117944089247</v>
      </c>
      <c r="E18" s="67">
        <v>178723443.81261799</v>
      </c>
      <c r="F18" s="67">
        <v>205815129.61882001</v>
      </c>
      <c r="G18" s="98">
        <f>IFERROR(((E18/F18)-1)*100,IF(E18+F18&lt;&gt;0,100,0))</f>
        <v>-13.163116752581406</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12656097.51678</v>
      </c>
      <c r="C24" s="66">
        <v>15300111.691780001</v>
      </c>
      <c r="D24" s="65">
        <f>B24-C24</f>
        <v>-2644014.1750000007</v>
      </c>
      <c r="E24" s="67">
        <v>274694441.74647999</v>
      </c>
      <c r="F24" s="67">
        <v>363668157.86856002</v>
      </c>
      <c r="G24" s="65">
        <f>E24-F24</f>
        <v>-88973716.122080028</v>
      </c>
    </row>
    <row r="25" spans="1:7" s="16" customFormat="1" ht="12" x14ac:dyDescent="0.2">
      <c r="A25" s="68" t="s">
        <v>15</v>
      </c>
      <c r="B25" s="66">
        <v>12817866.0899</v>
      </c>
      <c r="C25" s="66">
        <v>28966240.671390001</v>
      </c>
      <c r="D25" s="65">
        <f>B25-C25</f>
        <v>-16148374.581490001</v>
      </c>
      <c r="E25" s="67">
        <v>298372665.77204001</v>
      </c>
      <c r="F25" s="67">
        <v>362701275.97279</v>
      </c>
      <c r="G25" s="65">
        <f>E25-F25</f>
        <v>-64328610.200749993</v>
      </c>
    </row>
    <row r="26" spans="1:7" s="28" customFormat="1" ht="12" x14ac:dyDescent="0.2">
      <c r="A26" s="69" t="s">
        <v>16</v>
      </c>
      <c r="B26" s="70">
        <f>B24-B25</f>
        <v>-161768.57311999984</v>
      </c>
      <c r="C26" s="70">
        <f>C24-C25</f>
        <v>-13666128.97961</v>
      </c>
      <c r="D26" s="70"/>
      <c r="E26" s="70">
        <f>E24-E25</f>
        <v>-23678224.025560021</v>
      </c>
      <c r="F26" s="70">
        <f>F24-F25</f>
        <v>966881.89577001333</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78132.768874350004</v>
      </c>
      <c r="C33" s="132">
        <v>67978.135729019996</v>
      </c>
      <c r="D33" s="98">
        <f t="shared" ref="D33:D42" si="0">IFERROR(((B33/C33)-1)*100,IF(B33+C33&lt;&gt;0,100,0))</f>
        <v>14.93808713114646</v>
      </c>
      <c r="E33" s="64"/>
      <c r="F33" s="132">
        <v>78353.94</v>
      </c>
      <c r="G33" s="132">
        <v>77042.91</v>
      </c>
    </row>
    <row r="34" spans="1:7" s="16" customFormat="1" ht="12" x14ac:dyDescent="0.2">
      <c r="A34" s="64" t="s">
        <v>23</v>
      </c>
      <c r="B34" s="132">
        <v>77850.040858010005</v>
      </c>
      <c r="C34" s="132">
        <v>76769.943856540005</v>
      </c>
      <c r="D34" s="98">
        <f t="shared" si="0"/>
        <v>1.4069269133352158</v>
      </c>
      <c r="E34" s="64"/>
      <c r="F34" s="132">
        <v>77850.039999999994</v>
      </c>
      <c r="G34" s="132">
        <v>76472.28</v>
      </c>
    </row>
    <row r="35" spans="1:7" s="16" customFormat="1" ht="12" x14ac:dyDescent="0.2">
      <c r="A35" s="64" t="s">
        <v>24</v>
      </c>
      <c r="B35" s="132">
        <v>69110.126074619999</v>
      </c>
      <c r="C35" s="132">
        <v>68143.141279069998</v>
      </c>
      <c r="D35" s="98">
        <f t="shared" si="0"/>
        <v>1.4190493384944824</v>
      </c>
      <c r="E35" s="64"/>
      <c r="F35" s="132">
        <v>69512.95</v>
      </c>
      <c r="G35" s="132">
        <v>68393.990000000005</v>
      </c>
    </row>
    <row r="36" spans="1:7" s="16" customFormat="1" ht="12" x14ac:dyDescent="0.2">
      <c r="A36" s="64" t="s">
        <v>25</v>
      </c>
      <c r="B36" s="132">
        <v>72510.476536789996</v>
      </c>
      <c r="C36" s="132">
        <v>61290.096140540001</v>
      </c>
      <c r="D36" s="98">
        <f t="shared" si="0"/>
        <v>18.307004072111965</v>
      </c>
      <c r="E36" s="64"/>
      <c r="F36" s="132">
        <v>72798.210000000006</v>
      </c>
      <c r="G36" s="132">
        <v>71439.820000000007</v>
      </c>
    </row>
    <row r="37" spans="1:7" s="16" customFormat="1" ht="12" x14ac:dyDescent="0.2">
      <c r="A37" s="64" t="s">
        <v>79</v>
      </c>
      <c r="B37" s="132">
        <v>70903.692503309998</v>
      </c>
      <c r="C37" s="132">
        <v>72844.174057480006</v>
      </c>
      <c r="D37" s="98">
        <f t="shared" si="0"/>
        <v>-2.6638802337696998</v>
      </c>
      <c r="E37" s="64"/>
      <c r="F37" s="132">
        <v>71423.58</v>
      </c>
      <c r="G37" s="132">
        <v>67801.95</v>
      </c>
    </row>
    <row r="38" spans="1:7" s="16" customFormat="1" ht="12" x14ac:dyDescent="0.2">
      <c r="A38" s="64" t="s">
        <v>26</v>
      </c>
      <c r="B38" s="132">
        <v>105221.60129525</v>
      </c>
      <c r="C38" s="132">
        <v>74631.754030359996</v>
      </c>
      <c r="D38" s="98">
        <f t="shared" si="0"/>
        <v>40.987710475685901</v>
      </c>
      <c r="E38" s="64"/>
      <c r="F38" s="132">
        <v>106471.81</v>
      </c>
      <c r="G38" s="132">
        <v>104092.34</v>
      </c>
    </row>
    <row r="39" spans="1:7" s="16" customFormat="1" ht="12" x14ac:dyDescent="0.2">
      <c r="A39" s="64" t="s">
        <v>27</v>
      </c>
      <c r="B39" s="132">
        <v>15391.571199079999</v>
      </c>
      <c r="C39" s="132">
        <v>15318.020208989999</v>
      </c>
      <c r="D39" s="98">
        <f t="shared" si="0"/>
        <v>0.48015989720939789</v>
      </c>
      <c r="E39" s="64"/>
      <c r="F39" s="132">
        <v>15727.74</v>
      </c>
      <c r="G39" s="132">
        <v>14963.93</v>
      </c>
    </row>
    <row r="40" spans="1:7" s="16" customFormat="1" ht="12" x14ac:dyDescent="0.2">
      <c r="A40" s="64" t="s">
        <v>28</v>
      </c>
      <c r="B40" s="132">
        <v>100890.78334833001</v>
      </c>
      <c r="C40" s="132">
        <v>78587.706001660001</v>
      </c>
      <c r="D40" s="98">
        <f t="shared" si="0"/>
        <v>28.379855427003942</v>
      </c>
      <c r="E40" s="64"/>
      <c r="F40" s="132">
        <v>102302.48</v>
      </c>
      <c r="G40" s="132">
        <v>99441.23</v>
      </c>
    </row>
    <row r="41" spans="1:7" s="16" customFormat="1" ht="12" x14ac:dyDescent="0.2">
      <c r="A41" s="64" t="s">
        <v>29</v>
      </c>
      <c r="B41" s="72"/>
      <c r="C41" s="72"/>
      <c r="D41" s="98">
        <f t="shared" si="0"/>
        <v>0</v>
      </c>
      <c r="E41" s="64"/>
      <c r="F41" s="72"/>
      <c r="G41" s="72"/>
    </row>
    <row r="42" spans="1:7" s="16" customFormat="1" ht="12" x14ac:dyDescent="0.2">
      <c r="A42" s="64" t="s">
        <v>78</v>
      </c>
      <c r="B42" s="132">
        <v>770.67166629999997</v>
      </c>
      <c r="C42" s="132">
        <v>1364.39964113</v>
      </c>
      <c r="D42" s="98">
        <f t="shared" si="0"/>
        <v>-43.515694150892081</v>
      </c>
      <c r="E42" s="64"/>
      <c r="F42" s="132">
        <v>778.8</v>
      </c>
      <c r="G42" s="132">
        <v>752.55</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22338.933534883399</v>
      </c>
      <c r="D48" s="72"/>
      <c r="E48" s="133">
        <v>19997.5691605959</v>
      </c>
      <c r="F48" s="72"/>
      <c r="G48" s="98">
        <f>IFERROR(((C48/E48)-1)*100,IF(C48+E48&lt;&gt;0,100,0))</f>
        <v>11.708244914592058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2000</v>
      </c>
      <c r="D54" s="75"/>
      <c r="E54" s="134">
        <v>518814</v>
      </c>
      <c r="F54" s="134">
        <v>49782815.445</v>
      </c>
      <c r="G54" s="134">
        <v>8300285.9040000001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5903</v>
      </c>
      <c r="C68" s="66">
        <v>5742</v>
      </c>
      <c r="D68" s="98">
        <f>IFERROR(((B68/C68)-1)*100,IF(B68+C68&lt;&gt;0,100,0))</f>
        <v>2.8039010797631381</v>
      </c>
      <c r="E68" s="66">
        <v>114114</v>
      </c>
      <c r="F68" s="66">
        <v>113162</v>
      </c>
      <c r="G68" s="98">
        <f>IFERROR(((E68/F68)-1)*100,IF(E68+F68&lt;&gt;0,100,0))</f>
        <v>0.84127180502289178</v>
      </c>
    </row>
    <row r="69" spans="1:7" s="16" customFormat="1" ht="12" x14ac:dyDescent="0.2">
      <c r="A69" s="79" t="s">
        <v>54</v>
      </c>
      <c r="B69" s="67">
        <v>230396095.07800001</v>
      </c>
      <c r="C69" s="66">
        <v>210878262.396</v>
      </c>
      <c r="D69" s="98">
        <f>IFERROR(((B69/C69)-1)*100,IF(B69+C69&lt;&gt;0,100,0))</f>
        <v>9.2554976792004418</v>
      </c>
      <c r="E69" s="66">
        <v>4259079847.3870001</v>
      </c>
      <c r="F69" s="66">
        <v>3507405342.2329998</v>
      </c>
      <c r="G69" s="98">
        <f>IFERROR(((E69/F69)-1)*100,IF(E69+F69&lt;&gt;0,100,0))</f>
        <v>21.43107031579774</v>
      </c>
    </row>
    <row r="70" spans="1:7" s="62" customFormat="1" ht="12" x14ac:dyDescent="0.2">
      <c r="A70" s="79" t="s">
        <v>55</v>
      </c>
      <c r="B70" s="67">
        <v>209100141.13313001</v>
      </c>
      <c r="C70" s="66">
        <v>200169518.95116001</v>
      </c>
      <c r="D70" s="98">
        <f>IFERROR(((B70/C70)-1)*100,IF(B70+C70&lt;&gt;0,100,0))</f>
        <v>4.4615295219593509</v>
      </c>
      <c r="E70" s="66">
        <v>3913738014.85286</v>
      </c>
      <c r="F70" s="66">
        <v>3430444729.8813701</v>
      </c>
      <c r="G70" s="98">
        <f>IFERROR(((E70/F70)-1)*100,IF(E70+F70&lt;&gt;0,100,0))</f>
        <v>14.088356555104831</v>
      </c>
    </row>
    <row r="71" spans="1:7" s="16" customFormat="1" ht="12" x14ac:dyDescent="0.2">
      <c r="A71" s="79" t="s">
        <v>94</v>
      </c>
      <c r="B71" s="98">
        <f>IFERROR(B69/B68/1000,)</f>
        <v>39.030339671014744</v>
      </c>
      <c r="C71" s="98">
        <f>IFERROR(C69/C68/1000,)</f>
        <v>36.725576871473358</v>
      </c>
      <c r="D71" s="98">
        <f>IFERROR(((B71/C71)-1)*100,IF(B71+C71&lt;&gt;0,100,0))</f>
        <v>6.2756340291324708</v>
      </c>
      <c r="E71" s="98">
        <f>IFERROR(E69/E68/1000,)</f>
        <v>37.323026511970482</v>
      </c>
      <c r="F71" s="98">
        <f>IFERROR(F69/F68/1000,)</f>
        <v>30.994550663941958</v>
      </c>
      <c r="G71" s="98">
        <f>IFERROR(((E71/F71)-1)*100,IF(E71+F71&lt;&gt;0,100,0))</f>
        <v>20.418027403090775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2366</v>
      </c>
      <c r="C74" s="66">
        <v>2508</v>
      </c>
      <c r="D74" s="98">
        <f>IFERROR(((B74/C74)-1)*100,IF(B74+C74&lt;&gt;0,100,0))</f>
        <v>-5.6618819776714568</v>
      </c>
      <c r="E74" s="66">
        <v>47439</v>
      </c>
      <c r="F74" s="66">
        <v>47533</v>
      </c>
      <c r="G74" s="98">
        <f>IFERROR(((E74/F74)-1)*100,IF(E74+F74&lt;&gt;0,100,0))</f>
        <v>-0.19775734752698337</v>
      </c>
    </row>
    <row r="75" spans="1:7" s="16" customFormat="1" ht="12" x14ac:dyDescent="0.2">
      <c r="A75" s="79" t="s">
        <v>54</v>
      </c>
      <c r="B75" s="67">
        <v>598471437.46399999</v>
      </c>
      <c r="C75" s="66">
        <v>535856684.25400001</v>
      </c>
      <c r="D75" s="98">
        <f>IFERROR(((B75/C75)-1)*100,IF(B75+C75&lt;&gt;0,100,0))</f>
        <v>11.68498127389601</v>
      </c>
      <c r="E75" s="66">
        <v>10291882496.559999</v>
      </c>
      <c r="F75" s="66">
        <v>9366029622.5340004</v>
      </c>
      <c r="G75" s="98">
        <f>IFERROR(((E75/F75)-1)*100,IF(E75+F75&lt;&gt;0,100,0))</f>
        <v>9.8852225685733828</v>
      </c>
    </row>
    <row r="76" spans="1:7" s="16" customFormat="1" ht="12" x14ac:dyDescent="0.2">
      <c r="A76" s="79" t="s">
        <v>55</v>
      </c>
      <c r="B76" s="67">
        <v>560169691.48861003</v>
      </c>
      <c r="C76" s="66">
        <v>488824506.18423003</v>
      </c>
      <c r="D76" s="98">
        <f>IFERROR(((B76/C76)-1)*100,IF(B76+C76&lt;&gt;0,100,0))</f>
        <v>14.595255434573318</v>
      </c>
      <c r="E76" s="66">
        <v>9602624587.4850292</v>
      </c>
      <c r="F76" s="66">
        <v>8875976524.1521091</v>
      </c>
      <c r="G76" s="98">
        <f>IFERROR(((E76/F76)-1)*100,IF(E76+F76&lt;&gt;0,100,0))</f>
        <v>8.1866830241795085</v>
      </c>
    </row>
    <row r="77" spans="1:7" s="16" customFormat="1" ht="12" x14ac:dyDescent="0.2">
      <c r="A77" s="79" t="s">
        <v>94</v>
      </c>
      <c r="B77" s="98">
        <f>IFERROR(B75/B74/1000,)</f>
        <v>252.94650780388841</v>
      </c>
      <c r="C77" s="98">
        <f>IFERROR(C75/C74/1000,)</f>
        <v>213.65896501355661</v>
      </c>
      <c r="D77" s="98">
        <f>IFERROR(((B77/C77)-1)*100,IF(B77+C77&lt;&gt;0,100,0))</f>
        <v>18.387968315693669</v>
      </c>
      <c r="E77" s="98">
        <f>IFERROR(E75/E74/1000,)</f>
        <v>216.94981969603066</v>
      </c>
      <c r="F77" s="98">
        <f>IFERROR(F75/F74/1000,)</f>
        <v>197.04267819270822</v>
      </c>
      <c r="G77" s="98">
        <f>IFERROR(((E77/F77)-1)*100,IF(E77+F77&lt;&gt;0,100,0))</f>
        <v>10.102959260355359</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172</v>
      </c>
      <c r="C80" s="66">
        <v>201</v>
      </c>
      <c r="D80" s="98">
        <f>IFERROR(((B80/C80)-1)*100,IF(B80+C80&lt;&gt;0,100,0))</f>
        <v>-14.427860696517413</v>
      </c>
      <c r="E80" s="66">
        <v>3388</v>
      </c>
      <c r="F80" s="66">
        <v>3307</v>
      </c>
      <c r="G80" s="98">
        <f>IFERROR(((E80/F80)-1)*100,IF(E80+F80&lt;&gt;0,100,0))</f>
        <v>2.4493498639249989</v>
      </c>
    </row>
    <row r="81" spans="1:7" s="16" customFormat="1" ht="12" x14ac:dyDescent="0.2">
      <c r="A81" s="79" t="s">
        <v>54</v>
      </c>
      <c r="B81" s="67">
        <v>21470558.543000001</v>
      </c>
      <c r="C81" s="66">
        <v>18020572.587000001</v>
      </c>
      <c r="D81" s="98">
        <f>IFERROR(((B81/C81)-1)*100,IF(B81+C81&lt;&gt;0,100,0))</f>
        <v>19.14470774634993</v>
      </c>
      <c r="E81" s="66">
        <v>372349028.66799998</v>
      </c>
      <c r="F81" s="66">
        <v>375204367.06099999</v>
      </c>
      <c r="G81" s="98">
        <f>IFERROR(((E81/F81)-1)*100,IF(E81+F81&lt;&gt;0,100,0))</f>
        <v>-0.7610088377611568</v>
      </c>
    </row>
    <row r="82" spans="1:7" s="16" customFormat="1" ht="12" x14ac:dyDescent="0.2">
      <c r="A82" s="79" t="s">
        <v>55</v>
      </c>
      <c r="B82" s="67">
        <v>2543104.9360696999</v>
      </c>
      <c r="C82" s="66">
        <v>4645313.63729004</v>
      </c>
      <c r="D82" s="98">
        <f>IFERROR(((B82/C82)-1)*100,IF(B82+C82&lt;&gt;0,100,0))</f>
        <v>-45.254397557679567</v>
      </c>
      <c r="E82" s="66">
        <v>102760035.442002</v>
      </c>
      <c r="F82" s="66">
        <v>195078343.793697</v>
      </c>
      <c r="G82" s="98">
        <f>IFERROR(((E82/F82)-1)*100,IF(E82+F82&lt;&gt;0,100,0))</f>
        <v>-47.323709314102658</v>
      </c>
    </row>
    <row r="83" spans="1:7" s="32" customFormat="1" x14ac:dyDescent="0.2">
      <c r="A83" s="79" t="s">
        <v>94</v>
      </c>
      <c r="B83" s="98">
        <f>IFERROR(B81/B80/1000,)</f>
        <v>124.82882873837211</v>
      </c>
      <c r="C83" s="98">
        <f>IFERROR(C81/C80/1000,)</f>
        <v>89.654589985074637</v>
      </c>
      <c r="D83" s="98">
        <f>IFERROR(((B83/C83)-1)*100,IF(B83+C83&lt;&gt;0,100,0))</f>
        <v>39.233059633815913</v>
      </c>
      <c r="E83" s="98">
        <f>IFERROR(E81/E80/1000,)</f>
        <v>109.90231070484062</v>
      </c>
      <c r="F83" s="98">
        <f>IFERROR(F81/F80/1000,)</f>
        <v>113.45762535863321</v>
      </c>
      <c r="G83" s="98">
        <f>IFERROR(((E83/F83)-1)*100,IF(E83+F83&lt;&gt;0,100,0))</f>
        <v>-3.1336057339067747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8441</v>
      </c>
      <c r="C86" s="64">
        <f>C68+C74+C80</f>
        <v>8451</v>
      </c>
      <c r="D86" s="98">
        <f>IFERROR(((B86/C86)-1)*100,IF(B86+C86&lt;&gt;0,100,0))</f>
        <v>-0.11832919181161694</v>
      </c>
      <c r="E86" s="64">
        <f>E68+E74+E80</f>
        <v>164941</v>
      </c>
      <c r="F86" s="64">
        <f>F68+F74+F80</f>
        <v>164002</v>
      </c>
      <c r="G86" s="98">
        <f>IFERROR(((E86/F86)-1)*100,IF(E86+F86&lt;&gt;0,100,0))</f>
        <v>0.57255399324398493</v>
      </c>
    </row>
    <row r="87" spans="1:7" s="62" customFormat="1" ht="12" x14ac:dyDescent="0.2">
      <c r="A87" s="79" t="s">
        <v>54</v>
      </c>
      <c r="B87" s="64">
        <f t="shared" ref="B87:C87" si="1">B69+B75+B81</f>
        <v>850338091.08500004</v>
      </c>
      <c r="C87" s="64">
        <f t="shared" si="1"/>
        <v>764755519.23699999</v>
      </c>
      <c r="D87" s="98">
        <f>IFERROR(((B87/C87)-1)*100,IF(B87+C87&lt;&gt;0,100,0))</f>
        <v>11.190840692903548</v>
      </c>
      <c r="E87" s="64">
        <f t="shared" ref="E87:F87" si="2">E69+E75+E81</f>
        <v>14923311372.614998</v>
      </c>
      <c r="F87" s="64">
        <f t="shared" si="2"/>
        <v>13248639331.828001</v>
      </c>
      <c r="G87" s="98">
        <f>IFERROR(((E87/F87)-1)*100,IF(E87+F87&lt;&gt;0,100,0))</f>
        <v>12.640332330308301</v>
      </c>
    </row>
    <row r="88" spans="1:7" s="62" customFormat="1" ht="12" x14ac:dyDescent="0.2">
      <c r="A88" s="79" t="s">
        <v>55</v>
      </c>
      <c r="B88" s="64">
        <f t="shared" ref="B88:C88" si="3">B70+B76+B82</f>
        <v>771812937.55780983</v>
      </c>
      <c r="C88" s="64">
        <f t="shared" si="3"/>
        <v>693639338.77268004</v>
      </c>
      <c r="D88" s="98">
        <f>IFERROR(((B88/C88)-1)*100,IF(B88+C88&lt;&gt;0,100,0))</f>
        <v>11.270064198413188</v>
      </c>
      <c r="E88" s="64">
        <f t="shared" ref="E88:F88" si="4">E70+E76+E82</f>
        <v>13619122637.77989</v>
      </c>
      <c r="F88" s="64">
        <f t="shared" si="4"/>
        <v>12501499597.827177</v>
      </c>
      <c r="G88" s="98">
        <f>IFERROR(((E88/F88)-1)*100,IF(E88+F88&lt;&gt;0,100,0))</f>
        <v>8.9399118178347337</v>
      </c>
    </row>
    <row r="89" spans="1:7" s="63" customFormat="1" x14ac:dyDescent="0.2">
      <c r="A89" s="79" t="s">
        <v>95</v>
      </c>
      <c r="B89" s="98">
        <f>IFERROR((B75/B87)*100,IF(B75+B87&lt;&gt;0,100,0))</f>
        <v>70.380410302491853</v>
      </c>
      <c r="C89" s="98">
        <f>IFERROR((C75/C87)*100,IF(C75+C87&lt;&gt;0,100,0))</f>
        <v>70.069018238485754</v>
      </c>
      <c r="D89" s="98">
        <f>IFERROR(((B89/C89)-1)*100,IF(B89+C89&lt;&gt;0,100,0))</f>
        <v>0.44440763098214653</v>
      </c>
      <c r="E89" s="98">
        <f>IFERROR((E75/E87)*100,IF(E75+E87&lt;&gt;0,100,0))</f>
        <v>68.96513943578303</v>
      </c>
      <c r="F89" s="98">
        <f>IFERROR((F75/F87)*100,IF(F75+F87&lt;&gt;0,100,0))</f>
        <v>70.694275751272244</v>
      </c>
      <c r="G89" s="98">
        <f>IFERROR(((E89/F89)-1)*100,IF(E89+F89&lt;&gt;0,100,0))</f>
        <v>-2.4459353987484556</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110581983.316</v>
      </c>
      <c r="C97" s="135">
        <v>51954504.134999998</v>
      </c>
      <c r="D97" s="65">
        <f>B97-C97</f>
        <v>58627479.181000002</v>
      </c>
      <c r="E97" s="135">
        <v>1967243602.6259999</v>
      </c>
      <c r="F97" s="135">
        <v>1090301683.2309999</v>
      </c>
      <c r="G97" s="80">
        <f>E97-F97</f>
        <v>876941919.39499998</v>
      </c>
    </row>
    <row r="98" spans="1:7" s="62" customFormat="1" ht="13.5" x14ac:dyDescent="0.2">
      <c r="A98" s="114" t="s">
        <v>88</v>
      </c>
      <c r="B98" s="66">
        <v>105524179.221</v>
      </c>
      <c r="C98" s="135">
        <v>59206498.847000003</v>
      </c>
      <c r="D98" s="65">
        <f>B98-C98</f>
        <v>46317680.373999998</v>
      </c>
      <c r="E98" s="135">
        <v>1967275733.79</v>
      </c>
      <c r="F98" s="135">
        <v>1078001371.267</v>
      </c>
      <c r="G98" s="80">
        <f>E98-F98</f>
        <v>889274362.523</v>
      </c>
    </row>
    <row r="99" spans="1:7" s="62" customFormat="1" ht="12" x14ac:dyDescent="0.2">
      <c r="A99" s="115" t="s">
        <v>16</v>
      </c>
      <c r="B99" s="65">
        <f>B97-B98</f>
        <v>5057804.0949999988</v>
      </c>
      <c r="C99" s="65">
        <f>C97-C98</f>
        <v>-7251994.7120000049</v>
      </c>
      <c r="D99" s="82"/>
      <c r="E99" s="65">
        <f>E97-E98</f>
        <v>-32131.164000034332</v>
      </c>
      <c r="F99" s="82">
        <f>F97-F98</f>
        <v>12300311.963999987</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23025746.208000001</v>
      </c>
      <c r="C102" s="135">
        <v>17081978.916000001</v>
      </c>
      <c r="D102" s="65">
        <f>B102-C102</f>
        <v>5943767.2919999994</v>
      </c>
      <c r="E102" s="135">
        <v>548510522.88199997</v>
      </c>
      <c r="F102" s="135">
        <v>418621411.64200002</v>
      </c>
      <c r="G102" s="80">
        <f>E102-F102</f>
        <v>129889111.23999995</v>
      </c>
    </row>
    <row r="103" spans="1:7" s="16" customFormat="1" ht="13.5" x14ac:dyDescent="0.2">
      <c r="A103" s="79" t="s">
        <v>88</v>
      </c>
      <c r="B103" s="66">
        <v>22606348.181000002</v>
      </c>
      <c r="C103" s="135">
        <v>22446635.079999998</v>
      </c>
      <c r="D103" s="65">
        <f>B103-C103</f>
        <v>159713.10100000352</v>
      </c>
      <c r="E103" s="135">
        <v>627969644.89499998</v>
      </c>
      <c r="F103" s="135">
        <v>479230810.26899999</v>
      </c>
      <c r="G103" s="80">
        <f>E103-F103</f>
        <v>148738834.62599999</v>
      </c>
    </row>
    <row r="104" spans="1:7" s="28" customFormat="1" ht="12" x14ac:dyDescent="0.2">
      <c r="A104" s="81" t="s">
        <v>16</v>
      </c>
      <c r="B104" s="65">
        <f>B102-B103</f>
        <v>419398.02699999884</v>
      </c>
      <c r="C104" s="65">
        <f>C102-C103</f>
        <v>-5364656.1639999971</v>
      </c>
      <c r="D104" s="82"/>
      <c r="E104" s="65">
        <f>E102-E103</f>
        <v>-79459122.013000011</v>
      </c>
      <c r="F104" s="82">
        <f>F102-F103</f>
        <v>-60609398.626999974</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7">
        <v>876.92102336532605</v>
      </c>
      <c r="C111" s="136">
        <v>821.62735768483299</v>
      </c>
      <c r="D111" s="98">
        <f>IFERROR(((B111/C111)-1)*100,IF(B111+C111&lt;&gt;0,100,0))</f>
        <v>6.7297741687057044</v>
      </c>
      <c r="E111" s="84"/>
      <c r="F111" s="137">
        <v>878.79070428703699</v>
      </c>
      <c r="G111" s="137">
        <v>875.96313149661103</v>
      </c>
    </row>
    <row r="112" spans="1:7" s="16" customFormat="1" ht="12" x14ac:dyDescent="0.2">
      <c r="A112" s="79" t="s">
        <v>50</v>
      </c>
      <c r="B112" s="137">
        <v>864.47419231574804</v>
      </c>
      <c r="C112" s="136">
        <v>810.25729467419706</v>
      </c>
      <c r="D112" s="98">
        <f>IFERROR(((B112/C112)-1)*100,IF(B112+C112&lt;&gt;0,100,0))</f>
        <v>6.6913186709848027</v>
      </c>
      <c r="E112" s="84"/>
      <c r="F112" s="137">
        <v>866.30452906797098</v>
      </c>
      <c r="G112" s="137">
        <v>863.47887540321699</v>
      </c>
    </row>
    <row r="113" spans="1:7" s="16" customFormat="1" ht="12" x14ac:dyDescent="0.2">
      <c r="A113" s="79" t="s">
        <v>51</v>
      </c>
      <c r="B113" s="137">
        <v>939.60623121356502</v>
      </c>
      <c r="C113" s="136">
        <v>876.48260217352004</v>
      </c>
      <c r="D113" s="98">
        <f>IFERROR(((B113/C113)-1)*100,IF(B113+C113&lt;&gt;0,100,0))</f>
        <v>7.2019260717223199</v>
      </c>
      <c r="E113" s="84"/>
      <c r="F113" s="137">
        <v>941.78722144820495</v>
      </c>
      <c r="G113" s="137">
        <v>939.28721540132904</v>
      </c>
    </row>
    <row r="114" spans="1:7" s="28" customFormat="1" ht="12" x14ac:dyDescent="0.2">
      <c r="A114" s="81" t="s">
        <v>52</v>
      </c>
      <c r="B114" s="85"/>
      <c r="C114" s="84"/>
      <c r="D114" s="86"/>
      <c r="E114" s="84"/>
      <c r="F114" s="71"/>
      <c r="G114" s="71"/>
    </row>
    <row r="115" spans="1:7" s="16" customFormat="1" ht="12" x14ac:dyDescent="0.2">
      <c r="A115" s="79" t="s">
        <v>56</v>
      </c>
      <c r="B115" s="137">
        <v>666.196064690649</v>
      </c>
      <c r="C115" s="136">
        <v>625.84256083377102</v>
      </c>
      <c r="D115" s="98">
        <f>IFERROR(((B115/C115)-1)*100,IF(B115+C115&lt;&gt;0,100,0))</f>
        <v>6.4478682630848105</v>
      </c>
      <c r="E115" s="84"/>
      <c r="F115" s="137">
        <v>666.196064690649</v>
      </c>
      <c r="G115" s="137">
        <v>663.76772589753296</v>
      </c>
    </row>
    <row r="116" spans="1:7" s="16" customFormat="1" ht="12" x14ac:dyDescent="0.2">
      <c r="A116" s="79" t="s">
        <v>57</v>
      </c>
      <c r="B116" s="137">
        <v>875.76591353815695</v>
      </c>
      <c r="C116" s="136">
        <v>810.80676358107996</v>
      </c>
      <c r="D116" s="98">
        <f>IFERROR(((B116/C116)-1)*100,IF(B116+C116&lt;&gt;0,100,0))</f>
        <v>8.0116684856170508</v>
      </c>
      <c r="E116" s="84"/>
      <c r="F116" s="137">
        <v>875.92897060899099</v>
      </c>
      <c r="G116" s="137">
        <v>872.06744832712195</v>
      </c>
    </row>
    <row r="117" spans="1:7" s="16" customFormat="1" ht="12" x14ac:dyDescent="0.2">
      <c r="A117" s="79" t="s">
        <v>59</v>
      </c>
      <c r="B117" s="137">
        <v>1002.07589010761</v>
      </c>
      <c r="C117" s="136">
        <v>920.61798975145905</v>
      </c>
      <c r="D117" s="98">
        <f>IFERROR(((B117/C117)-1)*100,IF(B117+C117&lt;&gt;0,100,0))</f>
        <v>8.8481760364190087</v>
      </c>
      <c r="E117" s="84"/>
      <c r="F117" s="137">
        <v>1003.7835010766</v>
      </c>
      <c r="G117" s="137">
        <v>999.22373818558697</v>
      </c>
    </row>
    <row r="118" spans="1:7" s="16" customFormat="1" ht="12" x14ac:dyDescent="0.2">
      <c r="A118" s="79" t="s">
        <v>58</v>
      </c>
      <c r="B118" s="137">
        <v>925.26279669939504</v>
      </c>
      <c r="C118" s="136">
        <v>886.32166332881195</v>
      </c>
      <c r="D118" s="98">
        <f>IFERROR(((B118/C118)-1)*100,IF(B118+C118&lt;&gt;0,100,0))</f>
        <v>4.3935666904867832</v>
      </c>
      <c r="E118" s="84"/>
      <c r="F118" s="137">
        <v>930.15717929842003</v>
      </c>
      <c r="G118" s="137">
        <v>925.26279669939504</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1</v>
      </c>
      <c r="D126" s="98">
        <f>IFERROR(((B126/C126)-1)*100,IF(B126+C126&lt;&gt;0,100,0))</f>
        <v>-100</v>
      </c>
      <c r="E126" s="66">
        <v>6</v>
      </c>
      <c r="F126" s="66">
        <v>7</v>
      </c>
      <c r="G126" s="98">
        <f>IFERROR(((E126/F126)-1)*100,IF(E126+F126&lt;&gt;0,100,0))</f>
        <v>-14.28571428571429</v>
      </c>
    </row>
    <row r="127" spans="1:7" s="16" customFormat="1" ht="12" x14ac:dyDescent="0.2">
      <c r="A127" s="79" t="s">
        <v>72</v>
      </c>
      <c r="B127" s="67">
        <v>263</v>
      </c>
      <c r="C127" s="66">
        <v>187</v>
      </c>
      <c r="D127" s="98">
        <f>IFERROR(((B127/C127)-1)*100,IF(B127+C127&lt;&gt;0,100,0))</f>
        <v>40.64171122994653</v>
      </c>
      <c r="E127" s="66">
        <v>5817</v>
      </c>
      <c r="F127" s="66">
        <v>5355</v>
      </c>
      <c r="G127" s="98">
        <f>IFERROR(((E127/F127)-1)*100,IF(E127+F127&lt;&gt;0,100,0))</f>
        <v>8.6274509803921475</v>
      </c>
    </row>
    <row r="128" spans="1:7" s="16" customFormat="1" ht="12" x14ac:dyDescent="0.2">
      <c r="A128" s="79" t="s">
        <v>74</v>
      </c>
      <c r="B128" s="67">
        <v>5</v>
      </c>
      <c r="C128" s="66">
        <v>6</v>
      </c>
      <c r="D128" s="98">
        <f>IFERROR(((B128/C128)-1)*100,IF(B128+C128&lt;&gt;0,100,0))</f>
        <v>-16.666666666666664</v>
      </c>
      <c r="E128" s="66">
        <v>150</v>
      </c>
      <c r="F128" s="66">
        <v>160</v>
      </c>
      <c r="G128" s="98">
        <f>IFERROR(((E128/F128)-1)*100,IF(E128+F128&lt;&gt;0,100,0))</f>
        <v>-6.25</v>
      </c>
    </row>
    <row r="129" spans="1:7" s="28" customFormat="1" ht="12" x14ac:dyDescent="0.2">
      <c r="A129" s="81" t="s">
        <v>34</v>
      </c>
      <c r="B129" s="82">
        <f>SUM(B126:B128)</f>
        <v>268</v>
      </c>
      <c r="C129" s="82">
        <f>SUM(C126:C128)</f>
        <v>194</v>
      </c>
      <c r="D129" s="98">
        <f>IFERROR(((B129/C129)-1)*100,IF(B129+C129&lt;&gt;0,100,0))</f>
        <v>38.144329896907216</v>
      </c>
      <c r="E129" s="82">
        <f>SUM(E126:E128)</f>
        <v>5973</v>
      </c>
      <c r="F129" s="82">
        <f>SUM(F126:F128)</f>
        <v>5522</v>
      </c>
      <c r="G129" s="98">
        <f>IFERROR(((E129/F129)-1)*100,IF(E129+F129&lt;&gt;0,100,0))</f>
        <v>8.1673306772908294</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37</v>
      </c>
      <c r="C132" s="66">
        <v>1</v>
      </c>
      <c r="D132" s="98">
        <f>IFERROR(((B132/C132)-1)*100,IF(B132+C132&lt;&gt;0,100,0))</f>
        <v>3600</v>
      </c>
      <c r="E132" s="66">
        <v>305</v>
      </c>
      <c r="F132" s="66">
        <v>281</v>
      </c>
      <c r="G132" s="98">
        <f>IFERROR(((E132/F132)-1)*100,IF(E132+F132&lt;&gt;0,100,0))</f>
        <v>8.5409252669039084</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37</v>
      </c>
      <c r="C134" s="82">
        <f>SUM(C132:C133)</f>
        <v>1</v>
      </c>
      <c r="D134" s="98">
        <f>IFERROR(((B134/C134)-1)*100,IF(B134+C134&lt;&gt;0,100,0))</f>
        <v>3600</v>
      </c>
      <c r="E134" s="82">
        <f>SUM(E132:E133)</f>
        <v>305</v>
      </c>
      <c r="F134" s="82">
        <f>SUM(F132:F133)</f>
        <v>281</v>
      </c>
      <c r="G134" s="98">
        <f>IFERROR(((E134/F134)-1)*100,IF(E134+F134&lt;&gt;0,100,0))</f>
        <v>8.5409252669039084</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100</v>
      </c>
      <c r="D137" s="98">
        <f>IFERROR(((B137/C137)-1)*100,IF(B137+C137&lt;&gt;0,100,0))</f>
        <v>-100</v>
      </c>
      <c r="E137" s="66">
        <v>830</v>
      </c>
      <c r="F137" s="66">
        <v>322</v>
      </c>
      <c r="G137" s="98">
        <f>IFERROR(((E137/F137)-1)*100,IF(E137+F137&lt;&gt;0,100,0))</f>
        <v>157.76397515527952</v>
      </c>
    </row>
    <row r="138" spans="1:7" s="16" customFormat="1" ht="12" x14ac:dyDescent="0.2">
      <c r="A138" s="79" t="s">
        <v>72</v>
      </c>
      <c r="B138" s="67">
        <v>405741</v>
      </c>
      <c r="C138" s="66">
        <v>558096</v>
      </c>
      <c r="D138" s="98">
        <f>IFERROR(((B138/C138)-1)*100,IF(B138+C138&lt;&gt;0,100,0))</f>
        <v>-27.299066827212528</v>
      </c>
      <c r="E138" s="66">
        <v>6186095</v>
      </c>
      <c r="F138" s="66">
        <v>5629851</v>
      </c>
      <c r="G138" s="98">
        <f>IFERROR(((E138/F138)-1)*100,IF(E138+F138&lt;&gt;0,100,0))</f>
        <v>9.8802614847178116</v>
      </c>
    </row>
    <row r="139" spans="1:7" s="16" customFormat="1" ht="12" x14ac:dyDescent="0.2">
      <c r="A139" s="79" t="s">
        <v>74</v>
      </c>
      <c r="B139" s="67">
        <v>401</v>
      </c>
      <c r="C139" s="66">
        <v>50</v>
      </c>
      <c r="D139" s="98">
        <f>IFERROR(((B139/C139)-1)*100,IF(B139+C139&lt;&gt;0,100,0))</f>
        <v>702</v>
      </c>
      <c r="E139" s="66">
        <v>7491</v>
      </c>
      <c r="F139" s="66">
        <v>7328</v>
      </c>
      <c r="G139" s="98">
        <f>IFERROR(((E139/F139)-1)*100,IF(E139+F139&lt;&gt;0,100,0))</f>
        <v>2.2243449781659486</v>
      </c>
    </row>
    <row r="140" spans="1:7" s="16" customFormat="1" ht="12" x14ac:dyDescent="0.2">
      <c r="A140" s="81" t="s">
        <v>34</v>
      </c>
      <c r="B140" s="82">
        <f>SUM(B137:B139)</f>
        <v>406142</v>
      </c>
      <c r="C140" s="82">
        <f>SUM(C137:C139)</f>
        <v>558246</v>
      </c>
      <c r="D140" s="98">
        <f>IFERROR(((B140/C140)-1)*100,IF(B140+C140&lt;&gt;0,100,0))</f>
        <v>-27.246769345414023</v>
      </c>
      <c r="E140" s="82">
        <f>SUM(E137:E139)</f>
        <v>6194416</v>
      </c>
      <c r="F140" s="82">
        <f>SUM(F137:F139)</f>
        <v>5637501</v>
      </c>
      <c r="G140" s="98">
        <f>IFERROR(((E140/F140)-1)*100,IF(E140+F140&lt;&gt;0,100,0))</f>
        <v>9.8787565625265472</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61728</v>
      </c>
      <c r="C143" s="66">
        <v>50</v>
      </c>
      <c r="D143" s="98">
        <f>IFERROR(((B143/C143)-1)*100,)</f>
        <v>123356</v>
      </c>
      <c r="E143" s="66">
        <v>191629</v>
      </c>
      <c r="F143" s="66">
        <v>205447</v>
      </c>
      <c r="G143" s="98">
        <f>IFERROR(((E143/F143)-1)*100,)</f>
        <v>-6.725822231524436</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61728</v>
      </c>
      <c r="C145" s="82">
        <f>SUM(C143:C144)</f>
        <v>50</v>
      </c>
      <c r="D145" s="98">
        <f>IFERROR(((B145/C145)-1)*100,)</f>
        <v>123356</v>
      </c>
      <c r="E145" s="82">
        <f>SUM(E143:E144)</f>
        <v>191629</v>
      </c>
      <c r="F145" s="82">
        <f>SUM(F143:F144)</f>
        <v>205447</v>
      </c>
      <c r="G145" s="98">
        <f>IFERROR(((E145/F145)-1)*100,)</f>
        <v>-6.725822231524436</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2309.75</v>
      </c>
      <c r="D148" s="98">
        <f>IFERROR(((B148/C148)-1)*100,IF(B148+C148&lt;&gt;0,100,0))</f>
        <v>-100</v>
      </c>
      <c r="E148" s="66">
        <v>19078.7575</v>
      </c>
      <c r="F148" s="66">
        <v>7543.4970000000003</v>
      </c>
      <c r="G148" s="98">
        <f>IFERROR(((E148/F148)-1)*100,IF(E148+F148&lt;&gt;0,100,0))</f>
        <v>152.91661811491406</v>
      </c>
    </row>
    <row r="149" spans="1:7" s="32" customFormat="1" x14ac:dyDescent="0.2">
      <c r="A149" s="79" t="s">
        <v>72</v>
      </c>
      <c r="B149" s="67">
        <v>37017857.893019997</v>
      </c>
      <c r="C149" s="66">
        <v>50064652.025040001</v>
      </c>
      <c r="D149" s="98">
        <f>IFERROR(((B149/C149)-1)*100,IF(B149+C149&lt;&gt;0,100,0))</f>
        <v>-26.059891768536826</v>
      </c>
      <c r="E149" s="66">
        <v>545418095.31973004</v>
      </c>
      <c r="F149" s="66">
        <v>521049374.91788</v>
      </c>
      <c r="G149" s="98">
        <f>IFERROR(((E149/F149)-1)*100,IF(E149+F149&lt;&gt;0,100,0))</f>
        <v>4.6768543587046185</v>
      </c>
    </row>
    <row r="150" spans="1:7" s="32" customFormat="1" x14ac:dyDescent="0.2">
      <c r="A150" s="79" t="s">
        <v>74</v>
      </c>
      <c r="B150" s="67">
        <v>1999339.19</v>
      </c>
      <c r="C150" s="66">
        <v>333182.59000000003</v>
      </c>
      <c r="D150" s="98">
        <f>IFERROR(((B150/C150)-1)*100,IF(B150+C150&lt;&gt;0,100,0))</f>
        <v>500.07312807070736</v>
      </c>
      <c r="E150" s="66">
        <v>48824734.789999999</v>
      </c>
      <c r="F150" s="66">
        <v>50474637.200000003</v>
      </c>
      <c r="G150" s="98">
        <f>IFERROR(((E150/F150)-1)*100,IF(E150+F150&lt;&gt;0,100,0))</f>
        <v>-3.2687751740789195</v>
      </c>
    </row>
    <row r="151" spans="1:7" s="16" customFormat="1" ht="12" x14ac:dyDescent="0.2">
      <c r="A151" s="81" t="s">
        <v>34</v>
      </c>
      <c r="B151" s="82">
        <f>SUM(B148:B150)</f>
        <v>39017197.083019994</v>
      </c>
      <c r="C151" s="82">
        <f>SUM(C148:C150)</f>
        <v>50400144.365040004</v>
      </c>
      <c r="D151" s="98">
        <f>IFERROR(((B151/C151)-1)*100,IF(B151+C151&lt;&gt;0,100,0))</f>
        <v>-22.585148168575042</v>
      </c>
      <c r="E151" s="82">
        <f>SUM(E148:E150)</f>
        <v>594261908.86723006</v>
      </c>
      <c r="F151" s="82">
        <f>SUM(F148:F150)</f>
        <v>571531555.61487997</v>
      </c>
      <c r="G151" s="98">
        <f>IFERROR(((E151/F151)-1)*100,IF(E151+F151&lt;&gt;0,100,0))</f>
        <v>3.9770950578390529</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75250.275500000003</v>
      </c>
      <c r="C154" s="66">
        <v>126.8</v>
      </c>
      <c r="D154" s="98">
        <f>IFERROR(((B154/C154)-1)*100,IF(B154+C154&lt;&gt;0,100,0))</f>
        <v>59245.643138801264</v>
      </c>
      <c r="E154" s="66">
        <v>293927.33600000001</v>
      </c>
      <c r="F154" s="66">
        <v>345713.04164000001</v>
      </c>
      <c r="G154" s="98">
        <f>IFERROR(((E154/F154)-1)*100,IF(E154+F154&lt;&gt;0,100,0))</f>
        <v>-14.979390246413038</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75250.275500000003</v>
      </c>
      <c r="C156" s="82">
        <f>SUM(C154:C155)</f>
        <v>126.8</v>
      </c>
      <c r="D156" s="98">
        <f>IFERROR(((B156/C156)-1)*100,IF(B156+C156&lt;&gt;0,100,0))</f>
        <v>59245.643138801264</v>
      </c>
      <c r="E156" s="82">
        <f>SUM(E154:E155)</f>
        <v>293927.33600000001</v>
      </c>
      <c r="F156" s="82">
        <f>SUM(F154:F155)</f>
        <v>345713.04164000001</v>
      </c>
      <c r="G156" s="98">
        <f>IFERROR(((E156/F156)-1)*100,IF(E156+F156&lt;&gt;0,100,0))</f>
        <v>-14.979390246413038</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315</v>
      </c>
      <c r="D159" s="98">
        <f>IFERROR(((B159/C159)-1)*100,IF(B159+C159&lt;&gt;0,100,0))</f>
        <v>-100</v>
      </c>
      <c r="E159" s="78"/>
      <c r="F159" s="78"/>
      <c r="G159" s="65"/>
    </row>
    <row r="160" spans="1:7" s="16" customFormat="1" ht="12" x14ac:dyDescent="0.2">
      <c r="A160" s="79" t="s">
        <v>72</v>
      </c>
      <c r="B160" s="67">
        <v>1260187</v>
      </c>
      <c r="C160" s="66">
        <v>1150956</v>
      </c>
      <c r="D160" s="98">
        <f>IFERROR(((B160/C160)-1)*100,IF(B160+C160&lt;&gt;0,100,0))</f>
        <v>9.4904583667837947</v>
      </c>
      <c r="E160" s="78"/>
      <c r="F160" s="78"/>
      <c r="G160" s="65"/>
    </row>
    <row r="161" spans="1:7" s="16" customFormat="1" ht="12" x14ac:dyDescent="0.2">
      <c r="A161" s="79" t="s">
        <v>74</v>
      </c>
      <c r="B161" s="67">
        <v>1589</v>
      </c>
      <c r="C161" s="66">
        <v>1738</v>
      </c>
      <c r="D161" s="98">
        <f>IFERROR(((B161/C161)-1)*100,IF(B161+C161&lt;&gt;0,100,0))</f>
        <v>-8.5730724971231353</v>
      </c>
      <c r="E161" s="78"/>
      <c r="F161" s="78"/>
      <c r="G161" s="65"/>
    </row>
    <row r="162" spans="1:7" s="28" customFormat="1" ht="12" x14ac:dyDescent="0.2">
      <c r="A162" s="81" t="s">
        <v>34</v>
      </c>
      <c r="B162" s="82">
        <f>SUM(B159:B161)</f>
        <v>1261776</v>
      </c>
      <c r="C162" s="82">
        <f>SUM(C159:C161)</f>
        <v>1153009</v>
      </c>
      <c r="D162" s="98">
        <f>IFERROR(((B162/C162)-1)*100,IF(B162+C162&lt;&gt;0,100,0))</f>
        <v>9.4333175196377397</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88033</v>
      </c>
      <c r="C165" s="66">
        <v>88622</v>
      </c>
      <c r="D165" s="98">
        <f>IFERROR(((B165/C165)-1)*100,IF(B165+C165&lt;&gt;0,100,0))</f>
        <v>-0.66462052312067366</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88033</v>
      </c>
      <c r="C167" s="82">
        <f>SUM(C165:C166)</f>
        <v>88622</v>
      </c>
      <c r="D167" s="98">
        <f>IFERROR(((B167/C167)-1)*100,IF(B167+C167&lt;&gt;0,100,0))</f>
        <v>-0.66462052312067366</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8517</v>
      </c>
      <c r="C175" s="113">
        <v>7110</v>
      </c>
      <c r="D175" s="111">
        <f>IFERROR(((B175/C175)-1)*100,IF(B175+C175&lt;&gt;0,100,0))</f>
        <v>19.789029535864987</v>
      </c>
      <c r="E175" s="113">
        <v>195601</v>
      </c>
      <c r="F175" s="113">
        <v>160691</v>
      </c>
      <c r="G175" s="111">
        <f>IFERROR(((E175/F175)-1)*100,IF(E175+F175&lt;&gt;0,100,0))</f>
        <v>21.724925478091485</v>
      </c>
    </row>
    <row r="176" spans="1:7" x14ac:dyDescent="0.2">
      <c r="A176" s="101" t="s">
        <v>32</v>
      </c>
      <c r="B176" s="112">
        <v>69901</v>
      </c>
      <c r="C176" s="113">
        <v>48563</v>
      </c>
      <c r="D176" s="111">
        <f t="shared" ref="D176:D178" si="5">IFERROR(((B176/C176)-1)*100,IF(B176+C176&lt;&gt;0,100,0))</f>
        <v>43.938801144904559</v>
      </c>
      <c r="E176" s="113">
        <v>1071945</v>
      </c>
      <c r="F176" s="113">
        <v>1046547</v>
      </c>
      <c r="G176" s="111">
        <f>IFERROR(((E176/F176)-1)*100,IF(E176+F176&lt;&gt;0,100,0))</f>
        <v>2.4268379728765277</v>
      </c>
    </row>
    <row r="177" spans="1:7" x14ac:dyDescent="0.2">
      <c r="A177" s="101" t="s">
        <v>92</v>
      </c>
      <c r="B177" s="112">
        <v>24672864</v>
      </c>
      <c r="C177" s="113">
        <v>22421022</v>
      </c>
      <c r="D177" s="111">
        <f t="shared" si="5"/>
        <v>10.043440481883481</v>
      </c>
      <c r="E177" s="113">
        <v>442088090</v>
      </c>
      <c r="F177" s="113">
        <v>410072701</v>
      </c>
      <c r="G177" s="111">
        <f>IFERROR(((E177/F177)-1)*100,IF(E177+F177&lt;&gt;0,100,0))</f>
        <v>7.807247086169733</v>
      </c>
    </row>
    <row r="178" spans="1:7" x14ac:dyDescent="0.2">
      <c r="A178" s="101" t="s">
        <v>93</v>
      </c>
      <c r="B178" s="112">
        <v>108141</v>
      </c>
      <c r="C178" s="113">
        <v>106039</v>
      </c>
      <c r="D178" s="111">
        <f t="shared" si="5"/>
        <v>1.9822895349824066</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252</v>
      </c>
      <c r="C181" s="113">
        <v>280</v>
      </c>
      <c r="D181" s="111">
        <f t="shared" ref="D181:D184" si="6">IFERROR(((B181/C181)-1)*100,IF(B181+C181&lt;&gt;0,100,0))</f>
        <v>-9.9999999999999982</v>
      </c>
      <c r="E181" s="113">
        <v>5365</v>
      </c>
      <c r="F181" s="113">
        <v>7698</v>
      </c>
      <c r="G181" s="111">
        <f t="shared" ref="G181" si="7">IFERROR(((E181/F181)-1)*100,IF(E181+F181&lt;&gt;0,100,0))</f>
        <v>-30.306573135879443</v>
      </c>
    </row>
    <row r="182" spans="1:7" x14ac:dyDescent="0.2">
      <c r="A182" s="101" t="s">
        <v>32</v>
      </c>
      <c r="B182" s="112">
        <v>2079</v>
      </c>
      <c r="C182" s="113">
        <v>4590</v>
      </c>
      <c r="D182" s="111">
        <f t="shared" si="6"/>
        <v>-54.705882352941181</v>
      </c>
      <c r="E182" s="113">
        <v>61531</v>
      </c>
      <c r="F182" s="113">
        <v>110377</v>
      </c>
      <c r="G182" s="111">
        <f t="shared" ref="G182" si="8">IFERROR(((E182/F182)-1)*100,IF(E182+F182&lt;&gt;0,100,0))</f>
        <v>-44.253784755882108</v>
      </c>
    </row>
    <row r="183" spans="1:7" x14ac:dyDescent="0.2">
      <c r="A183" s="101" t="s">
        <v>92</v>
      </c>
      <c r="B183" s="112">
        <v>26369</v>
      </c>
      <c r="C183" s="113">
        <v>183366</v>
      </c>
      <c r="D183" s="111">
        <f t="shared" si="6"/>
        <v>-85.619471439634395</v>
      </c>
      <c r="E183" s="113">
        <v>704479</v>
      </c>
      <c r="F183" s="113">
        <v>2306374</v>
      </c>
      <c r="G183" s="111">
        <f t="shared" ref="G183" si="9">IFERROR(((E183/F183)-1)*100,IF(E183+F183&lt;&gt;0,100,0))</f>
        <v>-69.4551273991122</v>
      </c>
    </row>
    <row r="184" spans="1:7" x14ac:dyDescent="0.2">
      <c r="A184" s="101" t="s">
        <v>93</v>
      </c>
      <c r="B184" s="112">
        <v>33569</v>
      </c>
      <c r="C184" s="113">
        <v>40892</v>
      </c>
      <c r="D184" s="111">
        <f t="shared" si="6"/>
        <v>-17.908148293064663</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2023-05-08T06:32:05Z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