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D79B84D-5B8E-4EF4-80AC-C8E0830CC23E}" xr6:coauthVersionLast="47" xr6:coauthVersionMax="47" xr10:uidLastSave="{00000000-0000-0000-0000-000000000000}"/>
  <bookViews>
    <workbookView xWindow="3285"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<sst xmlns="http://schemas.openxmlformats.org/spreadsheetml/2006/main" count="270" uniqueCount="102">
  <si>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</si>
  <si>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</si>
  <si>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</si>
  <si>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</si>
  <si>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</si>
  <si>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</si>
  <si>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</si>
  <si>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</si>
  <si>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</si>
  <si>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</si>
  <si>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</si>
  <si>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</si>
  <si>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</si>
  <si>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</si>
  <si>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</si>
  <si>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</si>
  <si>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</si>
  <si>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</si>
  <si>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</si>
  <si>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</si>
  <si>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</si>
  <si>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</si>
  <si>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</si>
  <si>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</si>
  <si>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</si>
  <si>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</si>
  <si>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</si>
  <si>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</si>
  <si>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</si>
  <si>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</si>
  <si>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</si>
  <si>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</si>
  <si>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</si>
  <si>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</si>
  <si>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</si>
  <si>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</si>
  <si>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</si>
  <si>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</si>
  <si>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</si>
  <si>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</si>
  <si>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</si>
  <si>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</si>
  <si>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</si>
  <si>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</si>
  <si>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</si>
  <si>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</si>
  <si>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</si>
  <si>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</si>
  <si>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</si>
  <si>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</si>
  <si>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</si>
  <si>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</si>
  <si>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</si>
  <si>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</si>
  <si>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</si>
  <si>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</si>
  <si>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</si>
  <si>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</si>
  <si>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</si>
  <si>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</si>
  <si>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</si>
  <si>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</si>
  <si>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</si>
  <si>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</si>
  <si>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</si>
  <si>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</si>
  <si>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</si>
  <si>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</si>
  <si>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</si>
  <si>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</si>
  <si>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</si>
  <si>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</si>
  <si>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</si>
  <si>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</si>
  <si>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</si>
  <si>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</si>
  <si>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</si>
  <si>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</si>
  <si>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</si>
  <si>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</si>
  <si>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</si>
  <si>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</si>
  <si>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</si>
  <si>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</si>
  <si>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</si>
  <si>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</si>
  <si>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</si>
  <si>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</si>
  <si>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</si>
  <si>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</si>
  <si>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</si>
  <si>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</si>
  <si>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</si>
  <si>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</si>
  <si>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</si>
  <si>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</si>
  <si>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</si>
  <si>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</si>
  <si>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</si>
  <si>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12 May 2023</t>
  </si>
  <si>
    <t>12.05.2023</t>
  </si>
  <si>
    <t>13.05.2022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</si>
</sst>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_ ;_ * \-#,##0_ ;_ * &quot;-&quot;??_ ;_ @_ "/>
    <numFmt numFmtId="165" formatCode="_(* #,##0_);_(* \(#,##0\);_(* &quot;-&quot;??_);_(@_)"/>
    <numFmt numFmtId="166" formatCode="###\ ###\ ###\ ###\ ###\ ###\ ##0"/>
    <numFmt numFmtId="168" formatCode="###,###,###,###,##0"/>
    <numFmt numFmtId="169" formatCode="##\ ##0.00"/>
    <numFmt numFmtId="170"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3" fillId="0" borderId="0" applyFont="0" applyFill="0" applyBorder="0" applyAlignment="0" applyProtection="0"/>
    <xf numFmtId="43" fontId="3" fillId="0" borderId="0" applyFont="0" applyFill="0" applyBorder="0" applyAlignment="0" applyProtection="0"/>
    <xf numFmtId="43" fontId="57"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alignment wrapText="1"/>
    </xf>
    <xf numFmtId="43" fontId="5" fillId="0" borderId="0" applyFont="0" applyFill="0" applyBorder="0" applyAlignment="0" applyProtection="0">
      <alignment wrapText="1"/>
    </xf>
    <xf numFmtId="43" fontId="34"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alignment wrapText="1"/>
    </xf>
    <xf numFmtId="43" fontId="5" fillId="0" borderId="0" applyFont="0" applyFill="0" applyBorder="0" applyAlignment="0" applyProtection="0">
      <alignment wrapText="1"/>
    </xf>
    <xf numFmtId="43" fontId="36" fillId="0" borderId="0" applyFont="0" applyFill="0" applyBorder="0" applyAlignment="0" applyProtection="0">
      <alignment wrapText="1"/>
    </xf>
    <xf numFmtId="43" fontId="5" fillId="0" borderId="0" applyFont="0" applyFill="0" applyBorder="0" applyAlignment="0" applyProtection="0">
      <alignment wrapText="1"/>
    </xf>
    <xf numFmtId="43" fontId="37"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8" fillId="0" borderId="0" applyFont="0" applyFill="0" applyBorder="0" applyAlignment="0" applyProtection="0"/>
    <xf numFmtId="43" fontId="34"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46"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34" fillId="0" borderId="0" applyFont="0" applyFill="0" applyBorder="0" applyAlignment="0" applyProtection="0"/>
    <xf numFmtId="43" fontId="45" fillId="0" borderId="0" applyFont="0" applyFill="0" applyBorder="0" applyAlignment="0" applyProtection="0">
      <alignment wrapText="1"/>
    </xf>
    <xf numFmtId="43" fontId="5" fillId="0" borderId="0" applyFont="0" applyFill="0" applyBorder="0" applyAlignment="0" applyProtection="0">
      <alignment wrapText="1"/>
    </xf>
    <xf numFmtId="43" fontId="50" fillId="0" borderId="0" applyFont="0" applyFill="0" applyBorder="0" applyAlignment="0" applyProtection="0">
      <alignment wrapText="1"/>
    </xf>
    <xf numFmtId="43" fontId="5" fillId="0" borderId="0" applyFont="0" applyFill="0" applyBorder="0" applyAlignment="0" applyProtection="0">
      <alignment wrapText="1"/>
    </xf>
    <xf numFmtId="43"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4" fillId="0" borderId="0" applyFont="0" applyFill="0" applyBorder="0" applyAlignment="0" applyProtection="0"/>
    <xf numFmtId="43" fontId="34" fillId="0" borderId="0" applyFont="0" applyFill="0" applyBorder="0" applyAlignment="0" applyProtection="0"/>
    <xf numFmtId="43" fontId="57"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58"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xf numFmtId="43" fontId="61" fillId="0" borderId="0" applyFont="0" applyFill="0" applyBorder="0" applyAlignment="0" applyProtection="0"/>
    <xf numFmtId="43" fontId="6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43" fontId="1"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alignment wrapText="1"/>
    </xf>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alignment wrapText="1"/>
    </xf>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43"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43" fontId="5" fillId="2" borderId="0" xfId="3" applyFont="1" applyFill="1" applyBorder="1" applyAlignment="1">
      <alignment horizontal="center"/>
    </xf>
    <xf numFmtId="0" fontId="5" fillId="2" borderId="0" xfId="2566" applyFont="1" applyFill="1" applyBorder="1"/>
    <xf numFmtId="43" fontId="5" fillId="2" borderId="0" xfId="898" applyNumberFormat="1" applyFont="1" applyFill="1" applyBorder="1"/>
    <xf numFmtId="3" fontId="5" fillId="2" borderId="0" xfId="2566" applyNumberFormat="1" applyFont="1" applyFill="1" applyBorder="1"/>
    <xf numFmtId="164" fontId="3" fillId="2" borderId="0" xfId="2630" applyNumberFormat="1" applyFont="1" applyFill="1" applyBorder="1" applyAlignment="1">
      <alignment horizontal="right" wrapText="1"/>
    </xf>
    <xf numFmtId="43" fontId="3" fillId="2" borderId="0" xfId="898" applyNumberFormat="1" applyFont="1" applyFill="1" applyBorder="1" applyAlignment="1">
      <alignment horizontal="right" wrapText="1"/>
    </xf>
    <xf numFmtId="43"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5"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6" fontId="61" fillId="2" borderId="0" xfId="2185" applyNumberFormat="1" applyFill="1" applyBorder="1"/>
    <xf numFmtId="0" fontId="7" fillId="2" borderId="0" xfId="2566" applyFont="1" applyFill="1" applyBorder="1"/>
    <xf numFmtId="0" fontId="5" fillId="2" borderId="0" xfId="2566" applyFill="1" applyBorder="1"/>
    <xf numFmtId="43" fontId="13" fillId="2" borderId="0" xfId="898" applyFont="1" applyFill="1" applyBorder="1"/>
    <xf numFmtId="43"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4" fontId="5" fillId="2" borderId="0" xfId="1" applyNumberFormat="1" applyFont="1" applyFill="1" applyBorder="1"/>
    <xf numFmtId="164"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43"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5"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43" fontId="5" fillId="2" borderId="0" xfId="4" applyFont="1" applyFill="1" applyBorder="1" applyAlignment="1">
      <alignment horizontal="right"/>
    </xf>
    <xf numFmtId="43" fontId="2" fillId="2" borderId="0" xfId="4" applyFont="1" applyFill="1" applyBorder="1"/>
    <xf numFmtId="0" fontId="55" fillId="4" borderId="0" xfId="2566" quotePrefix="1" applyFont="1" applyFill="1" applyBorder="1" applyAlignment="1">
      <alignment horizontal="right"/>
    </xf>
    <xf numFmtId="43" fontId="13" fillId="2" borderId="0" xfId="898" applyFont="1" applyFill="1" applyBorder="1"/>
    <xf numFmtId="0" fontId="55" fillId="4" borderId="0" xfId="2566" applyFont="1" applyFill="1" applyBorder="1" applyAlignment="1">
      <alignment horizontal="right"/>
    </xf>
    <xf numFmtId="43"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4" fontId="5" fillId="2" borderId="0" xfId="4" applyNumberFormat="1" applyFont="1" applyFill="1" applyBorder="1" applyAlignment="1">
      <alignment horizontal="right"/>
    </xf>
    <xf numFmtId="166"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43" fontId="22" fillId="2" borderId="0" xfId="4" applyFont="1" applyFill="1" applyBorder="1" applyAlignment="1">
      <alignment horizontal="center"/>
    </xf>
    <xf numFmtId="2" fontId="13" fillId="2" borderId="0" xfId="2566" applyNumberFormat="1" applyFont="1" applyFill="1" applyBorder="1" applyAlignment="1">
      <alignment horizontal="center"/>
    </xf>
    <xf numFmtId="43"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43"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5" fontId="13" fillId="3" borderId="0" xfId="898" applyNumberFormat="1" applyFont="1" applyFill="1" applyBorder="1" applyAlignment="1"/>
    <xf numFmtId="164"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5" fontId="13" fillId="3" borderId="0" xfId="898" applyNumberFormat="1" applyFont="1" applyFill="1" applyBorder="1" applyAlignment="1">
      <alignment horizontal="left"/>
    </xf>
    <xf numFmtId="165" fontId="65" fillId="3" borderId="0" xfId="898" applyNumberFormat="1" applyFont="1" applyFill="1" applyBorder="1" applyAlignment="1">
      <alignment horizontal="left"/>
    </xf>
    <xf numFmtId="165" fontId="65" fillId="3" borderId="0" xfId="898" applyNumberFormat="1" applyFont="1" applyFill="1" applyBorder="1" applyAlignment="1"/>
    <xf numFmtId="43" fontId="13" fillId="3" borderId="0" xfId="4" applyFont="1" applyFill="1" applyBorder="1" applyAlignment="1"/>
    <xf numFmtId="43" fontId="13" fillId="3" borderId="0" xfId="1" applyFont="1" applyFill="1" applyBorder="1" applyAlignment="1"/>
    <xf numFmtId="0" fontId="8" fillId="2" borderId="0" xfId="2566" applyFont="1" applyFill="1" applyBorder="1" applyAlignment="1">
      <alignment horizontal="left"/>
    </xf>
    <xf numFmtId="165" fontId="9" fillId="3" borderId="0" xfId="898" applyNumberFormat="1" applyFont="1" applyFill="1" applyBorder="1" applyAlignment="1"/>
    <xf numFmtId="164"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4" fontId="13" fillId="3" borderId="0" xfId="4" applyNumberFormat="1" applyFont="1" applyFill="1" applyBorder="1" applyAlignment="1"/>
    <xf numFmtId="0" fontId="13" fillId="3" borderId="0" xfId="2566" applyFont="1" applyFill="1" applyBorder="1"/>
    <xf numFmtId="164" fontId="65" fillId="3" borderId="0" xfId="4" applyNumberFormat="1" applyFont="1" applyFill="1" applyBorder="1"/>
    <xf numFmtId="0" fontId="65" fillId="3" borderId="0" xfId="2566" applyFont="1" applyFill="1" applyBorder="1"/>
    <xf numFmtId="164" fontId="65" fillId="3" borderId="0" xfId="4" applyNumberFormat="1" applyFont="1" applyFill="1" applyBorder="1" applyAlignment="1">
      <alignment horizontal="right"/>
    </xf>
    <xf numFmtId="0" fontId="71" fillId="2" borderId="0" xfId="2589" applyFont="1" applyFill="1" applyBorder="1"/>
    <xf numFmtId="43" fontId="13" fillId="3" borderId="0" xfId="4" applyFont="1" applyFill="1" applyBorder="1" applyAlignment="1">
      <alignment horizontal="right"/>
    </xf>
    <xf numFmtId="43" fontId="65" fillId="3" borderId="0" xfId="4" applyFont="1" applyFill="1" applyBorder="1" applyAlignment="1"/>
    <xf numFmtId="43" fontId="13" fillId="3" borderId="0" xfId="4" applyNumberFormat="1" applyFont="1" applyFill="1" applyBorder="1"/>
    <xf numFmtId="0" fontId="5" fillId="2" borderId="0" xfId="0" applyFont="1" applyFill="1" applyBorder="1"/>
    <xf numFmtId="43"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43" fontId="65" fillId="3" borderId="0" xfId="4" applyFont="1" applyFill="1" applyBorder="1" applyAlignment="1">
      <alignment horizontal="right"/>
    </xf>
    <xf numFmtId="43" fontId="65" fillId="3" borderId="0" xfId="4" applyFont="1" applyFill="1" applyBorder="1" applyAlignment="1">
      <alignment horizontal="center"/>
    </xf>
    <xf numFmtId="43" fontId="13" fillId="3" borderId="0" xfId="4" applyFont="1" applyFill="1" applyBorder="1" applyAlignment="1">
      <alignment horizontal="center"/>
    </xf>
    <xf numFmtId="164"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43" fontId="65" fillId="3" borderId="0" xfId="4" applyNumberFormat="1" applyFont="1" applyFill="1" applyBorder="1" applyAlignment="1"/>
    <xf numFmtId="43" fontId="13" fillId="3" borderId="0" xfId="4" applyFont="1" applyFill="1" applyBorder="1" applyAlignment="1"/>
    <xf numFmtId="164"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43" fontId="13" fillId="3" borderId="0" xfId="4" applyFont="1" applyFill="1" applyBorder="1" applyAlignment="1">
      <alignment horizontal="right"/>
    </xf>
    <xf numFmtId="43" fontId="65" fillId="3" borderId="0" xfId="4" applyFont="1" applyFill="1" applyBorder="1" applyAlignment="1"/>
    <xf numFmtId="2" fontId="65" fillId="3" borderId="0" xfId="2566" applyNumberFormat="1" applyFont="1" applyFill="1" applyBorder="1" applyAlignment="1">
      <alignment horizontal="right"/>
    </xf>
    <xf numFmtId="43" fontId="65" fillId="3" borderId="0" xfId="4" applyFont="1" applyFill="1" applyBorder="1" applyAlignment="1">
      <alignment horizontal="right"/>
    </xf>
    <xf numFmtId="43" fontId="65" fillId="3" borderId="0" xfId="4" applyFont="1" applyFill="1" applyBorder="1" applyAlignment="1">
      <alignment horizontal="center"/>
    </xf>
    <xf numFmtId="2" fontId="13" fillId="3" borderId="0" xfId="2566" applyNumberFormat="1" applyFont="1" applyFill="1" applyBorder="1" applyAlignment="1">
      <alignment horizontal="right"/>
    </xf>
    <xf numFmtId="43" fontId="13" fillId="3" borderId="0" xfId="4" applyFont="1" applyFill="1" applyBorder="1" applyAlignment="1">
      <alignment horizontal="center"/>
    </xf>
    <xf numFmtId="164" fontId="13" fillId="3" borderId="0" xfId="4100" applyNumberFormat="1" applyFont="1" applyFill="1" applyBorder="1" applyAlignment="1"/>
    <xf numFmtId="43"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1900231</v>
      </c>
      <c r="C11" s="67">
        <v>2194098</v>
      </c>
      <c r="D11" s="98">
        <f>IFERROR(((B11/C11)-1)*100,IF(B11+C11&lt;&gt;0,100,0))</f>
        <v>-13.393522076042185</v>
      </c>
      <c r="E11" s="67">
        <v>27775030</v>
      </c>
      <c r="F11" s="67">
        <v>31417615</v>
      </c>
      <c r="G11" s="98">
        <f>IFERROR(((E11/F11)-1)*100,IF(E11+F11&lt;&gt;0,100,0))</f>
        <v>-11.594085037963575</v>
      </c>
    </row>
    <row r="12" spans="1:7" s="16" customFormat="1" ht="12" x14ac:dyDescent="0.2">
      <c r="A12" s="64" t="s">
        <v>9</v>
      </c>
      <c r="B12" s="67">
        <v>1841573.2960000001</v>
      </c>
      <c r="C12" s="67">
        <v>1813531.4720000001</v>
      </c>
      <c r="D12" s="98">
        <f>IFERROR(((B12/C12)-1)*100,IF(B12+C12&lt;&gt;0,100,0))</f>
        <v>1.5462551619837672</v>
      </c>
      <c r="E12" s="67">
        <v>28635271.114</v>
      </c>
      <c r="F12" s="67">
        <v>31201972.112</v>
      </c>
      <c r="G12" s="98">
        <f>IFERROR(((E12/F12)-1)*100,IF(E12+F12&lt;&gt;0,100,0))</f>
        <v>-8.2260858024831958</v>
      </c>
    </row>
    <row r="13" spans="1:7" s="16" customFormat="1" ht="12" x14ac:dyDescent="0.2">
      <c r="A13" s="64" t="s">
        <v>10</v>
      </c>
      <c r="B13" s="67">
        <v>120816496.299454</v>
      </c>
      <c r="C13" s="67">
        <v>127310121.83979499</v>
      </c>
      <c r="D13" s="98">
        <f>IFERROR(((B13/C13)-1)*100,IF(B13+C13&lt;&gt;0,100,0))</f>
        <v>-5.1006357126202939</v>
      </c>
      <c r="E13" s="67">
        <v>2062808569.1404099</v>
      </c>
      <c r="F13" s="67">
        <v>2312705747.6954098</v>
      </c>
      <c r="G13" s="98">
        <f>IFERROR(((E13/F13)-1)*100,IF(E13+F13&lt;&gt;0,100,0))</f>
        <v>-10.805403099984511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537</v>
      </c>
      <c r="C16" s="67">
        <v>459</v>
      </c>
      <c r="D16" s="98">
        <f>IFERROR(((B16/C16)-1)*100,IF(B16+C16&lt;&gt;0,100,0))</f>
        <v>16.993464052287589</v>
      </c>
      <c r="E16" s="67">
        <v>7185</v>
      </c>
      <c r="F16" s="67">
        <v>7384</v>
      </c>
      <c r="G16" s="98">
        <f>IFERROR(((E16/F16)-1)*100,IF(E16+F16&lt;&gt;0,100,0))</f>
        <v>-2.6950162513542764</v>
      </c>
    </row>
    <row r="17" spans="1:7" s="16" customFormat="1" ht="12" x14ac:dyDescent="0.2">
      <c r="A17" s="64" t="s">
        <v>9</v>
      </c>
      <c r="B17" s="67">
        <v>119187.194</v>
      </c>
      <c r="C17" s="67">
        <v>213518.1</v>
      </c>
      <c r="D17" s="98">
        <f>IFERROR(((B17/C17)-1)*100,IF(B17+C17&lt;&gt;0,100,0))</f>
        <v>-44.179348729686154</v>
      </c>
      <c r="E17" s="67">
        <v>3280393.6639999999</v>
      </c>
      <c r="F17" s="67">
        <v>3419946.0619999999</v>
      </c>
      <c r="G17" s="98">
        <f>IFERROR(((E17/F17)-1)*100,IF(E17+F17&lt;&gt;0,100,0))</f>
        <v>-4.0805438293488479</v>
      </c>
    </row>
    <row r="18" spans="1:7" s="16" customFormat="1" ht="12" x14ac:dyDescent="0.2">
      <c r="A18" s="64" t="s">
        <v>10</v>
      </c>
      <c r="B18" s="67">
        <v>9054533.2737344</v>
      </c>
      <c r="C18" s="67">
        <v>10847568.2907853</v>
      </c>
      <c r="D18" s="98">
        <f>IFERROR(((B18/C18)-1)*100,IF(B18+C18&lt;&gt;0,100,0))</f>
        <v>-16.529372933969277</v>
      </c>
      <c r="E18" s="67">
        <v>187777977.086353</v>
      </c>
      <c r="F18" s="67">
        <v>216662697.90960601</v>
      </c>
      <c r="G18" s="98">
        <f>IFERROR(((E18/F18)-1)*100,IF(E18+F18&lt;&gt;0,100,0))</f>
        <v>-13.331653811171506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15432659.02703</v>
      </c>
      <c r="C24" s="66">
        <v>20263483.775320001</v>
      </c>
      <c r="D24" s="65">
        <f>B24-C24</f>
        <v>-4830824.7482900005</v>
      </c>
      <c r="E24" s="67">
        <v>290244912.51436001</v>
      </c>
      <c r="F24" s="67">
        <v>383931641.64388001</v>
      </c>
      <c r="G24" s="65">
        <f>E24-F24</f>
        <v>-93686729.129519999</v>
      </c>
    </row>
    <row r="25" spans="1:7" s="16" customFormat="1" ht="12" x14ac:dyDescent="0.2">
      <c r="A25" s="68" t="s">
        <v>15</v>
      </c>
      <c r="B25" s="66">
        <v>17002306.48494</v>
      </c>
      <c r="C25" s="66">
        <v>21072557.195069999</v>
      </c>
      <c r="D25" s="65">
        <f>B25-C25</f>
        <v>-4070250.7101299986</v>
      </c>
      <c r="E25" s="67">
        <v>314802053.83160001</v>
      </c>
      <c r="F25" s="67">
        <v>383773833.16785997</v>
      </c>
      <c r="G25" s="65">
        <f>E25-F25</f>
        <v>-68971779.336259961</v>
      </c>
    </row>
    <row r="26" spans="1:7" s="28" customFormat="1" ht="12" x14ac:dyDescent="0.2">
      <c r="A26" s="69" t="s">
        <v>16</v>
      </c>
      <c r="B26" s="70">
        <f>B24-B25</f>
        <v>-1569647.4579099994</v>
      </c>
      <c r="C26" s="70">
        <f>C24-C25</f>
        <v>-809073.41974999756</v>
      </c>
      <c r="D26" s="70"/>
      <c r="E26" s="70">
        <f>E24-E25</f>
        <v>-24557141.31724</v>
      </c>
      <c r="F26" s="70">
        <f>F24-F25</f>
        <v>157808.47602003813</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78330.204831209994</v>
      </c>
      <c r="C33" s="132">
        <v>68650.657269079995</v>
      </c>
      <c r="D33" s="98">
        <f t="shared" ref="D33:D42" si="0">IFERROR(((B33/C33)-1)*100,IF(B33+C33&lt;&gt;0,100,0))</f>
        <v>14.099715788867817</v>
      </c>
      <c r="E33" s="64"/>
      <c r="F33" s="132">
        <v>78868.77</v>
      </c>
      <c r="G33" s="132">
        <v>76755.149999999994</v>
      </c>
    </row>
    <row r="34" spans="1:7" s="16" customFormat="1" ht="12" x14ac:dyDescent="0.2">
      <c r="A34" s="64" t="s">
        <v>23</v>
      </c>
      <c r="B34" s="132">
        <v>75598.504301239998</v>
      </c>
      <c r="C34" s="132">
        <v>78395.531666800001</v>
      </c>
      <c r="D34" s="98">
        <f t="shared" si="0"/>
        <v>-3.5678402915207519</v>
      </c>
      <c r="E34" s="64"/>
      <c r="F34" s="132">
        <v>78393.31</v>
      </c>
      <c r="G34" s="132">
        <v>73857.77</v>
      </c>
    </row>
    <row r="35" spans="1:7" s="16" customFormat="1" ht="12" x14ac:dyDescent="0.2">
      <c r="A35" s="64" t="s">
        <v>24</v>
      </c>
      <c r="B35" s="132">
        <v>67028.997199200006</v>
      </c>
      <c r="C35" s="132">
        <v>68049.729009300005</v>
      </c>
      <c r="D35" s="98">
        <f t="shared" si="0"/>
        <v>-1.4999792430628212</v>
      </c>
      <c r="E35" s="64"/>
      <c r="F35" s="132">
        <v>69392.179999999993</v>
      </c>
      <c r="G35" s="132">
        <v>66542.34</v>
      </c>
    </row>
    <row r="36" spans="1:7" s="16" customFormat="1" ht="12" x14ac:dyDescent="0.2">
      <c r="A36" s="64" t="s">
        <v>25</v>
      </c>
      <c r="B36" s="132">
        <v>72961.357052160005</v>
      </c>
      <c r="C36" s="132">
        <v>61991.965277119998</v>
      </c>
      <c r="D36" s="98">
        <f t="shared" si="0"/>
        <v>17.694860496846655</v>
      </c>
      <c r="E36" s="64"/>
      <c r="F36" s="132">
        <v>73562.960000000006</v>
      </c>
      <c r="G36" s="132">
        <v>71386.28</v>
      </c>
    </row>
    <row r="37" spans="1:7" s="16" customFormat="1" ht="12" x14ac:dyDescent="0.2">
      <c r="A37" s="64" t="s">
        <v>79</v>
      </c>
      <c r="B37" s="132">
        <v>69836.91027393</v>
      </c>
      <c r="C37" s="132">
        <v>70767.995083200003</v>
      </c>
      <c r="D37" s="98">
        <f t="shared" si="0"/>
        <v>-1.3156862903567546</v>
      </c>
      <c r="E37" s="64"/>
      <c r="F37" s="132">
        <v>72706.67</v>
      </c>
      <c r="G37" s="132">
        <v>68604.240000000005</v>
      </c>
    </row>
    <row r="38" spans="1:7" s="16" customFormat="1" ht="12" x14ac:dyDescent="0.2">
      <c r="A38" s="64" t="s">
        <v>26</v>
      </c>
      <c r="B38" s="132">
        <v>108036.02290835</v>
      </c>
      <c r="C38" s="132">
        <v>77045.878851939997</v>
      </c>
      <c r="D38" s="98">
        <f t="shared" si="0"/>
        <v>40.22297430854691</v>
      </c>
      <c r="E38" s="64"/>
      <c r="F38" s="132">
        <v>109937.23</v>
      </c>
      <c r="G38" s="132">
        <v>103696.01</v>
      </c>
    </row>
    <row r="39" spans="1:7" s="16" customFormat="1" ht="12" x14ac:dyDescent="0.2">
      <c r="A39" s="64" t="s">
        <v>27</v>
      </c>
      <c r="B39" s="132">
        <v>14941.280558709999</v>
      </c>
      <c r="C39" s="132">
        <v>15734.57596138</v>
      </c>
      <c r="D39" s="98">
        <f t="shared" si="0"/>
        <v>-5.0417335975060151</v>
      </c>
      <c r="E39" s="64"/>
      <c r="F39" s="132">
        <v>15485.89</v>
      </c>
      <c r="G39" s="132">
        <v>14412.02</v>
      </c>
    </row>
    <row r="40" spans="1:7" s="16" customFormat="1" ht="12" x14ac:dyDescent="0.2">
      <c r="A40" s="64" t="s">
        <v>28</v>
      </c>
      <c r="B40" s="132">
        <v>102307.81923702999</v>
      </c>
      <c r="C40" s="132">
        <v>81088.805556509993</v>
      </c>
      <c r="D40" s="98">
        <f t="shared" si="0"/>
        <v>26.167623921569149</v>
      </c>
      <c r="E40" s="64"/>
      <c r="F40" s="132">
        <v>103298.44</v>
      </c>
      <c r="G40" s="132">
        <v>99419.97</v>
      </c>
    </row>
    <row r="41" spans="1:7" s="16" customFormat="1" ht="12" x14ac:dyDescent="0.2">
      <c r="A41" s="64" t="s">
        <v>29</v>
      </c>
      <c r="B41" s="72"/>
      <c r="C41" s="72"/>
      <c r="D41" s="98">
        <f t="shared" si="0"/>
        <v>0</v>
      </c>
      <c r="E41" s="64"/>
      <c r="F41" s="72"/>
      <c r="G41" s="72"/>
    </row>
    <row r="42" spans="1:7" s="16" customFormat="1" ht="12" x14ac:dyDescent="0.2">
      <c r="A42" s="64" t="s">
        <v>78</v>
      </c>
      <c r="B42" s="132">
        <v>770.68383081000002</v>
      </c>
      <c r="C42" s="132">
        <v>1294.2515713099999</v>
      </c>
      <c r="D42" s="98">
        <f t="shared" si="0"/>
        <v>-40.453320830822825</v>
      </c>
      <c r="E42" s="64"/>
      <c r="F42" s="132">
        <v>782.74</v>
      </c>
      <c r="G42" s="132">
        <v>759.48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22347.333177780602</v>
      </c>
      <c r="D48" s="72"/>
      <c r="E48" s="133">
        <v>20108.622491665901</v>
      </c>
      <c r="F48" s="72"/>
      <c r="G48" s="98">
        <f>IFERROR(((C48/E48)-1)*100,IF(C48+E48&lt;&gt;0,100,0))</f>
        <v>11.133088241337985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2567</v>
      </c>
      <c r="D54" s="75"/>
      <c r="E54" s="134">
        <v>662368</v>
      </c>
      <c r="F54" s="134">
        <v>62402054.810000002</v>
      </c>
      <c r="G54" s="134">
        <v>8066585.1600000001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8741</v>
      </c>
      <c r="C68" s="66">
        <v>6521</v>
      </c>
      <c r="D68" s="98">
        <f>IFERROR(((B68/C68)-1)*100,IF(B68+C68&lt;&gt;0,100,0))</f>
        <v>34.043858303941121</v>
      </c>
      <c r="E68" s="66">
        <v>122869</v>
      </c>
      <c r="F68" s="66">
        <v>119683</v>
      </c>
      <c r="G68" s="98">
        <f>IFERROR(((E68/F68)-1)*100,IF(E68+F68&lt;&gt;0,100,0))</f>
        <v>2.6620322017329112</v>
      </c>
    </row>
    <row r="69" spans="1:7" s="16" customFormat="1" ht="12" x14ac:dyDescent="0.2">
      <c r="A69" s="79" t="s">
        <v>54</v>
      </c>
      <c r="B69" s="67">
        <v>344357637.72000003</v>
      </c>
      <c r="C69" s="66">
        <v>198073849.45100001</v>
      </c>
      <c r="D69" s="98">
        <f>IFERROR(((B69/C69)-1)*100,IF(B69+C69&lt;&gt;0,100,0))</f>
        <v>73.853155615672563</v>
      </c>
      <c r="E69" s="66">
        <v>4605045889.1070004</v>
      </c>
      <c r="F69" s="66">
        <v>3705479191.684</v>
      </c>
      <c r="G69" s="98">
        <f>IFERROR(((E69/F69)-1)*100,IF(E69+F69&lt;&gt;0,100,0))</f>
        <v>24.276663041094594</v>
      </c>
    </row>
    <row r="70" spans="1:7" s="62" customFormat="1" ht="12" x14ac:dyDescent="0.2">
      <c r="A70" s="79" t="s">
        <v>55</v>
      </c>
      <c r="B70" s="67">
        <v>309136319.71274</v>
      </c>
      <c r="C70" s="66">
        <v>188771307.68426999</v>
      </c>
      <c r="D70" s="98">
        <f>IFERROR(((B70/C70)-1)*100,IF(B70+C70&lt;&gt;0,100,0))</f>
        <v>63.762344767874815</v>
      </c>
      <c r="E70" s="66">
        <v>4224620346.51302</v>
      </c>
      <c r="F70" s="66">
        <v>3619216037.56564</v>
      </c>
      <c r="G70" s="98">
        <f>IFERROR(((E70/F70)-1)*100,IF(E70+F70&lt;&gt;0,100,0))</f>
        <v>16.727498515247174</v>
      </c>
    </row>
    <row r="71" spans="1:7" s="16" customFormat="1" ht="12" x14ac:dyDescent="0.2">
      <c r="A71" s="79" t="s">
        <v>94</v>
      </c>
      <c r="B71" s="98">
        <f>IFERROR(B69/B68/1000,)</f>
        <v>39.395679867292081</v>
      </c>
      <c r="C71" s="98">
        <f>IFERROR(C69/C68/1000,)</f>
        <v>30.374766055973009</v>
      </c>
      <c r="D71" s="98">
        <f>IFERROR(((B71/C71)-1)*100,IF(B71+C71&lt;&gt;0,100,0))</f>
        <v>29.698710418693629</v>
      </c>
      <c r="E71" s="98">
        <f>IFERROR(E69/E68/1000,)</f>
        <v>37.479314465870154</v>
      </c>
      <c r="F71" s="98">
        <f>IFERROR(F69/F68/1000,)</f>
        <v>30.960781328041577</v>
      </c>
      <c r="G71" s="98">
        <f>IFERROR(((E71/F71)-1)*100,IF(E71+F71&lt;&gt;0,100,0))</f>
        <v>21.054162260190303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3295</v>
      </c>
      <c r="C74" s="66">
        <v>3009</v>
      </c>
      <c r="D74" s="98">
        <f>IFERROR(((B74/C74)-1)*100,IF(B74+C74&lt;&gt;0,100,0))</f>
        <v>9.5048188767032258</v>
      </c>
      <c r="E74" s="66">
        <v>50730</v>
      </c>
      <c r="F74" s="66">
        <v>50542</v>
      </c>
      <c r="G74" s="98">
        <f>IFERROR(((E74/F74)-1)*100,IF(E74+F74&lt;&gt;0,100,0))</f>
        <v>0.37196786830755446</v>
      </c>
    </row>
    <row r="75" spans="1:7" s="16" customFormat="1" ht="12" x14ac:dyDescent="0.2">
      <c r="A75" s="79" t="s">
        <v>54</v>
      </c>
      <c r="B75" s="67">
        <v>666493500.37399995</v>
      </c>
      <c r="C75" s="66">
        <v>642921467.12600005</v>
      </c>
      <c r="D75" s="98">
        <f>IFERROR(((B75/C75)-1)*100,IF(B75+C75&lt;&gt;0,100,0))</f>
        <v>3.6663938681923414</v>
      </c>
      <c r="E75" s="66">
        <v>10958668566.934</v>
      </c>
      <c r="F75" s="66">
        <v>10008951089.66</v>
      </c>
      <c r="G75" s="98">
        <f>IFERROR(((E75/F75)-1)*100,IF(E75+F75&lt;&gt;0,100,0))</f>
        <v>9.4886813689711182</v>
      </c>
    </row>
    <row r="76" spans="1:7" s="16" customFormat="1" ht="12" x14ac:dyDescent="0.2">
      <c r="A76" s="79" t="s">
        <v>55</v>
      </c>
      <c r="B76" s="67">
        <v>603852741.03846002</v>
      </c>
      <c r="C76" s="66">
        <v>599433049.39309001</v>
      </c>
      <c r="D76" s="98">
        <f>IFERROR(((B76/C76)-1)*100,IF(B76+C76&lt;&gt;0,100,0))</f>
        <v>0.73731197334627741</v>
      </c>
      <c r="E76" s="66">
        <v>10206819197.4354</v>
      </c>
      <c r="F76" s="66">
        <v>9475409573.5452003</v>
      </c>
      <c r="G76" s="98">
        <f>IFERROR(((E76/F76)-1)*100,IF(E76+F76&lt;&gt;0,100,0))</f>
        <v>7.7190291165065039</v>
      </c>
    </row>
    <row r="77" spans="1:7" s="16" customFormat="1" ht="12" x14ac:dyDescent="0.2">
      <c r="A77" s="79" t="s">
        <v>94</v>
      </c>
      <c r="B77" s="98">
        <f>IFERROR(B75/B74/1000,)</f>
        <v>202.2742034518968</v>
      </c>
      <c r="C77" s="98">
        <f>IFERROR(C75/C74/1000,)</f>
        <v>213.66615723695583</v>
      </c>
      <c r="D77" s="98">
        <f>IFERROR(((B77/C77)-1)*100,IF(B77+C77&lt;&gt;0,100,0))</f>
        <v>-5.3316603491985637</v>
      </c>
      <c r="E77" s="98">
        <f>IFERROR(E75/E74/1000,)</f>
        <v>216.01948683094815</v>
      </c>
      <c r="F77" s="98">
        <f>IFERROR(F75/F74/1000,)</f>
        <v>198.03235110719797</v>
      </c>
      <c r="G77" s="98">
        <f>IFERROR(((E77/F77)-1)*100,IF(E77+F77&lt;&gt;0,100,0))</f>
        <v>9.0829279272725891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229</v>
      </c>
      <c r="C80" s="66">
        <v>361</v>
      </c>
      <c r="D80" s="98">
        <f>IFERROR(((B80/C80)-1)*100,IF(B80+C80&lt;&gt;0,100,0))</f>
        <v>-36.565096952908583</v>
      </c>
      <c r="E80" s="66">
        <v>3612</v>
      </c>
      <c r="F80" s="66">
        <v>3668</v>
      </c>
      <c r="G80" s="98">
        <f>IFERROR(((E80/F80)-1)*100,IF(E80+F80&lt;&gt;0,100,0))</f>
        <v>-1.5267175572519109</v>
      </c>
    </row>
    <row r="81" spans="1:7" s="16" customFormat="1" ht="12" x14ac:dyDescent="0.2">
      <c r="A81" s="79" t="s">
        <v>54</v>
      </c>
      <c r="B81" s="67">
        <v>26986649.517000001</v>
      </c>
      <c r="C81" s="66">
        <v>57048360.267999999</v>
      </c>
      <c r="D81" s="98">
        <f>IFERROR(((B81/C81)-1)*100,IF(B81+C81&lt;&gt;0,100,0))</f>
        <v>-52.695135512707168</v>
      </c>
      <c r="E81" s="66">
        <v>399224045.43300003</v>
      </c>
      <c r="F81" s="66">
        <v>432252727.329</v>
      </c>
      <c r="G81" s="98">
        <f>IFERROR(((E81/F81)-1)*100,IF(E81+F81&lt;&gt;0,100,0))</f>
        <v>-7.641058068064166</v>
      </c>
    </row>
    <row r="82" spans="1:7" s="16" customFormat="1" ht="12" x14ac:dyDescent="0.2">
      <c r="A82" s="79" t="s">
        <v>55</v>
      </c>
      <c r="B82" s="67">
        <v>5267418.3567092298</v>
      </c>
      <c r="C82" s="66">
        <v>6511370.6437595198</v>
      </c>
      <c r="D82" s="98">
        <f>IFERROR(((B82/C82)-1)*100,IF(B82+C82&lt;&gt;0,100,0))</f>
        <v>-19.104307758036942</v>
      </c>
      <c r="E82" s="66">
        <v>107890075.220008</v>
      </c>
      <c r="F82" s="66">
        <v>201589714.437475</v>
      </c>
      <c r="G82" s="98">
        <f>IFERROR(((E82/F82)-1)*100,IF(E82+F82&lt;&gt;0,100,0))</f>
        <v>-46.480367055894035</v>
      </c>
    </row>
    <row r="83" spans="1:7" s="32" customFormat="1" x14ac:dyDescent="0.2">
      <c r="A83" s="79" t="s">
        <v>94</v>
      </c>
      <c r="B83" s="98">
        <f>IFERROR(B81/B80/1000,)</f>
        <v>117.84563107860264</v>
      </c>
      <c r="C83" s="98">
        <f>IFERROR(C81/C80/1000,)</f>
        <v>158.02869880332412</v>
      </c>
      <c r="D83" s="98">
        <f>IFERROR(((B83/C83)-1)*100,IF(B83+C83&lt;&gt;0,100,0))</f>
        <v>-25.427702707804766</v>
      </c>
      <c r="E83" s="98">
        <f>IFERROR(E81/E80/1000,)</f>
        <v>110.5271443612957</v>
      </c>
      <c r="F83" s="98">
        <f>IFERROR(F81/F80/1000,)</f>
        <v>117.84425499700109</v>
      </c>
      <c r="G83" s="98">
        <f>IFERROR(((E83/F83)-1)*100,IF(E83+F83&lt;&gt;0,100,0))</f>
        <v>-6.2091364877240647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12265</v>
      </c>
      <c r="C86" s="64">
        <f>C68+C74+C80</f>
        <v>9891</v>
      </c>
      <c r="D86" s="98">
        <f>IFERROR(((B86/C86)-1)*100,IF(B86+C86&lt;&gt;0,100,0))</f>
        <v>24.001617632190886</v>
      </c>
      <c r="E86" s="64">
        <f>E68+E74+E80</f>
        <v>177211</v>
      </c>
      <c r="F86" s="64">
        <f>F68+F74+F80</f>
        <v>173893</v>
      </c>
      <c r="G86" s="98">
        <f>IFERROR(((E86/F86)-1)*100,IF(E86+F86&lt;&gt;0,100,0))</f>
        <v>1.9080699050565642</v>
      </c>
    </row>
    <row r="87" spans="1:7" s="62" customFormat="1" ht="12" x14ac:dyDescent="0.2">
      <c r="A87" s="79" t="s">
        <v>54</v>
      </c>
      <c r="B87" s="64">
        <f t="shared" ref="B87:C87" si="1">B69+B75+B81</f>
        <v>1037837787.6109999</v>
      </c>
      <c r="C87" s="64">
        <f t="shared" si="1"/>
        <v>898043676.84500003</v>
      </c>
      <c r="D87" s="98">
        <f>IFERROR(((B87/C87)-1)*100,IF(B87+C87&lt;&gt;0,100,0))</f>
        <v>15.566515790982848</v>
      </c>
      <c r="E87" s="64">
        <f t="shared" ref="E87:F87" si="2">E69+E75+E81</f>
        <v>15962938501.474001</v>
      </c>
      <c r="F87" s="64">
        <f t="shared" si="2"/>
        <v>14146683008.673</v>
      </c>
      <c r="G87" s="98">
        <f>IFERROR(((E87/F87)-1)*100,IF(E87+F87&lt;&gt;0,100,0))</f>
        <v>12.838737474272222</v>
      </c>
    </row>
    <row r="88" spans="1:7" s="62" customFormat="1" ht="12" x14ac:dyDescent="0.2">
      <c r="A88" s="79" t="s">
        <v>55</v>
      </c>
      <c r="B88" s="64">
        <f t="shared" ref="B88:C88" si="3">B70+B76+B82</f>
        <v>918256479.1079092</v>
      </c>
      <c r="C88" s="64">
        <f t="shared" si="3"/>
        <v>794715727.72111952</v>
      </c>
      <c r="D88" s="98">
        <f>IFERROR(((B88/C88)-1)*100,IF(B88+C88&lt;&gt;0,100,0))</f>
        <v>15.545275760560063</v>
      </c>
      <c r="E88" s="64">
        <f t="shared" ref="E88:F88" si="4">E70+E76+E82</f>
        <v>14539329619.168428</v>
      </c>
      <c r="F88" s="64">
        <f t="shared" si="4"/>
        <v>13296215325.548315</v>
      </c>
      <c r="G88" s="98">
        <f>IFERROR(((E88/F88)-1)*100,IF(E88+F88&lt;&gt;0,100,0))</f>
        <v>9.3493844916267435</v>
      </c>
    </row>
    <row r="89" spans="1:7" s="63" customFormat="1" x14ac:dyDescent="0.2">
      <c r="A89" s="79" t="s">
        <v>95</v>
      </c>
      <c r="B89" s="98">
        <f>IFERROR((B75/B87)*100,IF(B75+B87&lt;&gt;0,100,0))</f>
        <v>64.219428925227533</v>
      </c>
      <c r="C89" s="98">
        <f>IFERROR((C75/C87)*100,IF(C75+C87&lt;&gt;0,100,0))</f>
        <v>71.591336112371138</v>
      </c>
      <c r="D89" s="98">
        <f>IFERROR(((B89/C89)-1)*100,IF(B89+C89&lt;&gt;0,100,0))</f>
        <v>-10.297205761843188</v>
      </c>
      <c r="E89" s="98">
        <f>IFERROR((E75/E87)*100,IF(E75+E87&lt;&gt;0,100,0))</f>
        <v>68.650697150290256</v>
      </c>
      <c r="F89" s="98">
        <f>IFERROR((F75/F87)*100,IF(F75+F87&lt;&gt;0,100,0))</f>
        <v>70.75122191911521</v>
      </c>
      <c r="G89" s="98">
        <f>IFERROR(((E89/F89)-1)*100,IF(E89+F89&lt;&gt;0,100,0))</f>
        <v>-2.9688883270826527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114488399.05</v>
      </c>
      <c r="C97" s="135">
        <v>89938635.984999999</v>
      </c>
      <c r="D97" s="65">
        <f>B97-C97</f>
        <v>24549763.064999998</v>
      </c>
      <c r="E97" s="135">
        <v>2081732001.6760001</v>
      </c>
      <c r="F97" s="135">
        <v>1180240319.2160001</v>
      </c>
      <c r="G97" s="80">
        <f>E97-F97</f>
        <v>901491682.46000004</v>
      </c>
    </row>
    <row r="98" spans="1:7" s="62" customFormat="1" ht="13.5" x14ac:dyDescent="0.2">
      <c r="A98" s="114" t="s">
        <v>88</v>
      </c>
      <c r="B98" s="66">
        <v>123646641.362</v>
      </c>
      <c r="C98" s="135">
        <v>68730376.546000004</v>
      </c>
      <c r="D98" s="65">
        <f>B98-C98</f>
        <v>54916264.816</v>
      </c>
      <c r="E98" s="135">
        <v>2090922375.152</v>
      </c>
      <c r="F98" s="135">
        <v>1146731747.813</v>
      </c>
      <c r="G98" s="80">
        <f>E98-F98</f>
        <v>944190627.33899999</v>
      </c>
    </row>
    <row r="99" spans="1:7" s="62" customFormat="1" ht="12" x14ac:dyDescent="0.2">
      <c r="A99" s="115" t="s">
        <v>16</v>
      </c>
      <c r="B99" s="65">
        <f>B97-B98</f>
        <v>-9158242.3120000064</v>
      </c>
      <c r="C99" s="65">
        <f>C97-C98</f>
        <v>21208259.438999996</v>
      </c>
      <c r="D99" s="82"/>
      <c r="E99" s="65">
        <f>E97-E98</f>
        <v>-9190373.4759998322</v>
      </c>
      <c r="F99" s="82">
        <f>F97-F98</f>
        <v>33508571.403000116</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38316046.700000003</v>
      </c>
      <c r="C102" s="135">
        <v>24374693.515000001</v>
      </c>
      <c r="D102" s="65">
        <f>B102-C102</f>
        <v>13941353.185000002</v>
      </c>
      <c r="E102" s="135">
        <v>587291729.58200002</v>
      </c>
      <c r="F102" s="135">
        <v>442996105.15700001</v>
      </c>
      <c r="G102" s="80">
        <f>E102-F102</f>
        <v>144295624.42500001</v>
      </c>
    </row>
    <row r="103" spans="1:7" s="16" customFormat="1" ht="13.5" x14ac:dyDescent="0.2">
      <c r="A103" s="79" t="s">
        <v>88</v>
      </c>
      <c r="B103" s="66">
        <v>48003091.942000002</v>
      </c>
      <c r="C103" s="135">
        <v>28356964.827</v>
      </c>
      <c r="D103" s="65">
        <f>B103-C103</f>
        <v>19646127.115000002</v>
      </c>
      <c r="E103" s="135">
        <v>677509736.83700001</v>
      </c>
      <c r="F103" s="135">
        <v>507587775.09600002</v>
      </c>
      <c r="G103" s="80">
        <f>E103-F103</f>
        <v>169921961.741</v>
      </c>
    </row>
    <row r="104" spans="1:7" s="28" customFormat="1" ht="12" x14ac:dyDescent="0.2">
      <c r="A104" s="81" t="s">
        <v>16</v>
      </c>
      <c r="B104" s="65">
        <f>B102-B103</f>
        <v>-9687045.2419999987</v>
      </c>
      <c r="C104" s="65">
        <f>C102-C103</f>
        <v>-3982271.311999999</v>
      </c>
      <c r="D104" s="82"/>
      <c r="E104" s="65">
        <f>E102-E103</f>
        <v>-90218007.254999995</v>
      </c>
      <c r="F104" s="82">
        <f>F102-F103</f>
        <v>-64591669.93900001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849.48033981778099</v>
      </c>
      <c r="C111" s="137">
        <v>825.143233985964</v>
      </c>
      <c r="D111" s="98">
        <f>IFERROR(((B111/C111)-1)*100,IF(B111+C111&lt;&gt;0,100,0))</f>
        <v>2.9494401492276001</v>
      </c>
      <c r="E111" s="84"/>
      <c r="F111" s="136">
        <v>875.52545487455404</v>
      </c>
      <c r="G111" s="136">
        <v>844.12045060805701</v>
      </c>
    </row>
    <row r="112" spans="1:7" s="16" customFormat="1" ht="12" x14ac:dyDescent="0.2">
      <c r="A112" s="79" t="s">
        <v>50</v>
      </c>
      <c r="B112" s="136">
        <v>837.21221285817001</v>
      </c>
      <c r="C112" s="137">
        <v>813.76230181719802</v>
      </c>
      <c r="D112" s="98">
        <f>IFERROR(((B112/C112)-1)*100,IF(B112+C112&lt;&gt;0,100,0))</f>
        <v>2.8816659347092433</v>
      </c>
      <c r="E112" s="84"/>
      <c r="F112" s="136">
        <v>863.09596346843</v>
      </c>
      <c r="G112" s="136">
        <v>831.96705052555797</v>
      </c>
    </row>
    <row r="113" spans="1:7" s="16" customFormat="1" ht="12" x14ac:dyDescent="0.2">
      <c r="A113" s="79" t="s">
        <v>51</v>
      </c>
      <c r="B113" s="136">
        <v>913.14808776156701</v>
      </c>
      <c r="C113" s="137">
        <v>879.74830944463895</v>
      </c>
      <c r="D113" s="98">
        <f>IFERROR(((B113/C113)-1)*100,IF(B113+C113&lt;&gt;0,100,0))</f>
        <v>3.7965152030826177</v>
      </c>
      <c r="E113" s="84"/>
      <c r="F113" s="136">
        <v>938.14530493938696</v>
      </c>
      <c r="G113" s="136">
        <v>906.86484161726196</v>
      </c>
    </row>
    <row r="114" spans="1:7" s="28" customFormat="1" ht="12" x14ac:dyDescent="0.2">
      <c r="A114" s="81" t="s">
        <v>52</v>
      </c>
      <c r="B114" s="85"/>
      <c r="C114" s="84"/>
      <c r="D114" s="86"/>
      <c r="E114" s="84"/>
      <c r="F114" s="71"/>
      <c r="G114" s="71"/>
    </row>
    <row r="115" spans="1:7" s="16" customFormat="1" ht="12" x14ac:dyDescent="0.2">
      <c r="A115" s="79" t="s">
        <v>56</v>
      </c>
      <c r="B115" s="136">
        <v>654.12862759901896</v>
      </c>
      <c r="C115" s="137">
        <v>626.84404081061302</v>
      </c>
      <c r="D115" s="98">
        <f>IFERROR(((B115/C115)-1)*100,IF(B115+C115&lt;&gt;0,100,0))</f>
        <v>4.3526914211583501</v>
      </c>
      <c r="E115" s="84"/>
      <c r="F115" s="136">
        <v>666.46641922025401</v>
      </c>
      <c r="G115" s="136">
        <v>652.55434626636202</v>
      </c>
    </row>
    <row r="116" spans="1:7" s="16" customFormat="1" ht="12" x14ac:dyDescent="0.2">
      <c r="A116" s="79" t="s">
        <v>57</v>
      </c>
      <c r="B116" s="136">
        <v>852.487185125054</v>
      </c>
      <c r="C116" s="137">
        <v>816.01618351267598</v>
      </c>
      <c r="D116" s="98">
        <f>IFERROR(((B116/C116)-1)*100,IF(B116+C116&lt;&gt;0,100,0))</f>
        <v>4.4693968513446203</v>
      </c>
      <c r="E116" s="84"/>
      <c r="F116" s="136">
        <v>875.65264735193398</v>
      </c>
      <c r="G116" s="136">
        <v>849.58617684045396</v>
      </c>
    </row>
    <row r="117" spans="1:7" s="16" customFormat="1" ht="12" x14ac:dyDescent="0.2">
      <c r="A117" s="79" t="s">
        <v>59</v>
      </c>
      <c r="B117" s="136">
        <v>966.92343190501799</v>
      </c>
      <c r="C117" s="137">
        <v>925.05293699505603</v>
      </c>
      <c r="D117" s="98">
        <f>IFERROR(((B117/C117)-1)*100,IF(B117+C117&lt;&gt;0,100,0))</f>
        <v>4.5262809549012628</v>
      </c>
      <c r="E117" s="84"/>
      <c r="F117" s="136">
        <v>1000.90975259545</v>
      </c>
      <c r="G117" s="136">
        <v>961.69396423252897</v>
      </c>
    </row>
    <row r="118" spans="1:7" s="16" customFormat="1" ht="12" x14ac:dyDescent="0.2">
      <c r="A118" s="79" t="s">
        <v>58</v>
      </c>
      <c r="B118" s="136">
        <v>894.68497757657599</v>
      </c>
      <c r="C118" s="137">
        <v>889.06113764736801</v>
      </c>
      <c r="D118" s="98">
        <f>IFERROR(((B118/C118)-1)*100,IF(B118+C118&lt;&gt;0,100,0))</f>
        <v>0.63255941476529909</v>
      </c>
      <c r="E118" s="84"/>
      <c r="F118" s="136">
        <v>922.378211499901</v>
      </c>
      <c r="G118" s="136">
        <v>886.28361965040597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233</v>
      </c>
      <c r="C127" s="66">
        <v>198</v>
      </c>
      <c r="D127" s="98">
        <f>IFERROR(((B127/C127)-1)*100,IF(B127+C127&lt;&gt;0,100,0))</f>
        <v>17.676767676767668</v>
      </c>
      <c r="E127" s="66">
        <v>6050</v>
      </c>
      <c r="F127" s="66">
        <v>5553</v>
      </c>
      <c r="G127" s="98">
        <f>IFERROR(((E127/F127)-1)*100,IF(E127+F127&lt;&gt;0,100,0))</f>
        <v>8.9501170538447639</v>
      </c>
    </row>
    <row r="128" spans="1:7" s="16" customFormat="1" ht="12" x14ac:dyDescent="0.2">
      <c r="A128" s="79" t="s">
        <v>74</v>
      </c>
      <c r="B128" s="67">
        <v>1</v>
      </c>
      <c r="C128" s="66">
        <v>5</v>
      </c>
      <c r="D128" s="98">
        <f>IFERROR(((B128/C128)-1)*100,IF(B128+C128&lt;&gt;0,100,0))</f>
        <v>-80</v>
      </c>
      <c r="E128" s="66">
        <v>151</v>
      </c>
      <c r="F128" s="66">
        <v>165</v>
      </c>
      <c r="G128" s="98">
        <f>IFERROR(((E128/F128)-1)*100,IF(E128+F128&lt;&gt;0,100,0))</f>
        <v>-8.4848484848484844</v>
      </c>
    </row>
    <row r="129" spans="1:7" s="28" customFormat="1" ht="12" x14ac:dyDescent="0.2">
      <c r="A129" s="81" t="s">
        <v>34</v>
      </c>
      <c r="B129" s="82">
        <f>SUM(B126:B128)</f>
        <v>234</v>
      </c>
      <c r="C129" s="82">
        <f>SUM(C126:C128)</f>
        <v>203</v>
      </c>
      <c r="D129" s="98">
        <f>IFERROR(((B129/C129)-1)*100,IF(B129+C129&lt;&gt;0,100,0))</f>
        <v>15.270935960591125</v>
      </c>
      <c r="E129" s="82">
        <f>SUM(E126:E128)</f>
        <v>6207</v>
      </c>
      <c r="F129" s="82">
        <f>SUM(F126:F128)</f>
        <v>5725</v>
      </c>
      <c r="G129" s="98">
        <f>IFERROR(((E129/F129)-1)*100,IF(E129+F129&lt;&gt;0,100,0))</f>
        <v>8.4192139737991223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154</v>
      </c>
      <c r="C132" s="66">
        <v>43</v>
      </c>
      <c r="D132" s="98">
        <f>IFERROR(((B132/C132)-1)*100,IF(B132+C132&lt;&gt;0,100,0))</f>
        <v>258.13953488372096</v>
      </c>
      <c r="E132" s="66">
        <v>459</v>
      </c>
      <c r="F132" s="66">
        <v>324</v>
      </c>
      <c r="G132" s="98">
        <f>IFERROR(((E132/F132)-1)*100,IF(E132+F132&lt;&gt;0,100,0))</f>
        <v>41.666666666666671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154</v>
      </c>
      <c r="C134" s="82">
        <f>SUM(C132:C133)</f>
        <v>43</v>
      </c>
      <c r="D134" s="98">
        <f>IFERROR(((B134/C134)-1)*100,IF(B134+C134&lt;&gt;0,100,0))</f>
        <v>258.13953488372096</v>
      </c>
      <c r="E134" s="82">
        <f>SUM(E132:E133)</f>
        <v>459</v>
      </c>
      <c r="F134" s="82">
        <f>SUM(F132:F133)</f>
        <v>324</v>
      </c>
      <c r="G134" s="98">
        <f>IFERROR(((E134/F134)-1)*100,IF(E134+F134&lt;&gt;0,100,0))</f>
        <v>41.666666666666671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50881</v>
      </c>
      <c r="C138" s="66">
        <v>56218</v>
      </c>
      <c r="D138" s="98">
        <f>IFERROR(((B138/C138)-1)*100,IF(B138+C138&lt;&gt;0,100,0))</f>
        <v>-9.4934006901704056</v>
      </c>
      <c r="E138" s="66">
        <v>6236976</v>
      </c>
      <c r="F138" s="66">
        <v>5686069</v>
      </c>
      <c r="G138" s="98">
        <f>IFERROR(((E138/F138)-1)*100,IF(E138+F138&lt;&gt;0,100,0))</f>
        <v>9.6887146462696805</v>
      </c>
    </row>
    <row r="139" spans="1:7" s="16" customFormat="1" ht="12" x14ac:dyDescent="0.2">
      <c r="A139" s="79" t="s">
        <v>74</v>
      </c>
      <c r="B139" s="67">
        <v>2</v>
      </c>
      <c r="C139" s="66">
        <v>7</v>
      </c>
      <c r="D139" s="98">
        <f>IFERROR(((B139/C139)-1)*100,IF(B139+C139&lt;&gt;0,100,0))</f>
        <v>-71.428571428571431</v>
      </c>
      <c r="E139" s="66">
        <v>7493</v>
      </c>
      <c r="F139" s="66">
        <v>7335</v>
      </c>
      <c r="G139" s="98">
        <f>IFERROR(((E139/F139)-1)*100,IF(E139+F139&lt;&gt;0,100,0))</f>
        <v>2.1540558963871748</v>
      </c>
    </row>
    <row r="140" spans="1:7" s="16" customFormat="1" ht="12" x14ac:dyDescent="0.2">
      <c r="A140" s="81" t="s">
        <v>34</v>
      </c>
      <c r="B140" s="82">
        <f>SUM(B137:B139)</f>
        <v>50883</v>
      </c>
      <c r="C140" s="82">
        <f>SUM(C137:C139)</f>
        <v>56225</v>
      </c>
      <c r="D140" s="98">
        <f>IFERROR(((B140/C140)-1)*100,IF(B140+C140&lt;&gt;0,100,0))</f>
        <v>-9.5011116051578526</v>
      </c>
      <c r="E140" s="82">
        <f>SUM(E137:E139)</f>
        <v>6245299</v>
      </c>
      <c r="F140" s="82">
        <f>SUM(F137:F139)</f>
        <v>5693726</v>
      </c>
      <c r="G140" s="98">
        <f>IFERROR(((E140/F140)-1)*100,IF(E140+F140&lt;&gt;0,100,0))</f>
        <v>9.6873822168471069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44840</v>
      </c>
      <c r="C143" s="66">
        <v>12440</v>
      </c>
      <c r="D143" s="98">
        <f>IFERROR(((B143/C143)-1)*100,)</f>
        <v>260.45016077170419</v>
      </c>
      <c r="E143" s="66">
        <v>236469</v>
      </c>
      <c r="F143" s="66">
        <v>217887</v>
      </c>
      <c r="G143" s="98">
        <f>IFERROR(((E143/F143)-1)*100,)</f>
        <v>8.5282738300128003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44840</v>
      </c>
      <c r="C145" s="82">
        <f>SUM(C143:C144)</f>
        <v>12440</v>
      </c>
      <c r="D145" s="98">
        <f>IFERROR(((B145/C145)-1)*100,)</f>
        <v>260.45016077170419</v>
      </c>
      <c r="E145" s="82">
        <f>SUM(E143:E144)</f>
        <v>236469</v>
      </c>
      <c r="F145" s="82">
        <f>SUM(F143:F144)</f>
        <v>217887</v>
      </c>
      <c r="G145" s="98">
        <f>IFERROR(((E145/F145)-1)*100,)</f>
        <v>8.5282738300128003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4495663.3908900004</v>
      </c>
      <c r="C149" s="66">
        <v>4878116.4784899997</v>
      </c>
      <c r="D149" s="98">
        <f>IFERROR(((B149/C149)-1)*100,IF(B149+C149&lt;&gt;0,100,0))</f>
        <v>-7.8401794890798904</v>
      </c>
      <c r="E149" s="66">
        <v>549913758.71062005</v>
      </c>
      <c r="F149" s="66">
        <v>525927491.39636999</v>
      </c>
      <c r="G149" s="98">
        <f>IFERROR(((E149/F149)-1)*100,IF(E149+F149&lt;&gt;0,100,0))</f>
        <v>4.5607555616773432</v>
      </c>
    </row>
    <row r="150" spans="1:7" s="32" customFormat="1" x14ac:dyDescent="0.2">
      <c r="A150" s="79" t="s">
        <v>74</v>
      </c>
      <c r="B150" s="67">
        <v>17319.62</v>
      </c>
      <c r="C150" s="66">
        <v>57557.73</v>
      </c>
      <c r="D150" s="98">
        <f>IFERROR(((B150/C150)-1)*100,IF(B150+C150&lt;&gt;0,100,0))</f>
        <v>-69.909132969628928</v>
      </c>
      <c r="E150" s="66">
        <v>48842054.409999996</v>
      </c>
      <c r="F150" s="66">
        <v>50532194.93</v>
      </c>
      <c r="G150" s="98">
        <f>IFERROR(((E150/F150)-1)*100,IF(E150+F150&lt;&gt;0,100,0))</f>
        <v>-3.3446805988563866</v>
      </c>
    </row>
    <row r="151" spans="1:7" s="16" customFormat="1" ht="12" x14ac:dyDescent="0.2">
      <c r="A151" s="81" t="s">
        <v>34</v>
      </c>
      <c r="B151" s="82">
        <f>SUM(B148:B150)</f>
        <v>4512983.0108900005</v>
      </c>
      <c r="C151" s="82">
        <f>SUM(C148:C150)</f>
        <v>4935674.2084900001</v>
      </c>
      <c r="D151" s="98">
        <f>IFERROR(((B151/C151)-1)*100,IF(B151+C151&lt;&gt;0,100,0))</f>
        <v>-8.5640011829167371</v>
      </c>
      <c r="E151" s="82">
        <f>SUM(E148:E150)</f>
        <v>598774891.87812006</v>
      </c>
      <c r="F151" s="82">
        <f>SUM(F148:F150)</f>
        <v>576467229.82336998</v>
      </c>
      <c r="G151" s="98">
        <f>IFERROR(((E151/F151)-1)*100,IF(E151+F151&lt;&gt;0,100,0))</f>
        <v>3.8697190231585576</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42062.78</v>
      </c>
      <c r="C154" s="66">
        <v>12619.65</v>
      </c>
      <c r="D154" s="98">
        <f>IFERROR(((B154/C154)-1)*100,IF(B154+C154&lt;&gt;0,100,0))</f>
        <v>233.31177964523579</v>
      </c>
      <c r="E154" s="66">
        <v>335990.11599999998</v>
      </c>
      <c r="F154" s="66">
        <v>358332.69163999998</v>
      </c>
      <c r="G154" s="98">
        <f>IFERROR(((E154/F154)-1)*100,IF(E154+F154&lt;&gt;0,100,0))</f>
        <v>-6.2351485536370044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42062.78</v>
      </c>
      <c r="C156" s="82">
        <f>SUM(C154:C155)</f>
        <v>12619.65</v>
      </c>
      <c r="D156" s="98">
        <f>IFERROR(((B156/C156)-1)*100,IF(B156+C156&lt;&gt;0,100,0))</f>
        <v>233.31177964523579</v>
      </c>
      <c r="E156" s="82">
        <f>SUM(E154:E155)</f>
        <v>335990.11599999998</v>
      </c>
      <c r="F156" s="82">
        <f>SUM(F154:F155)</f>
        <v>358332.69163999998</v>
      </c>
      <c r="G156" s="98">
        <f>IFERROR(((E156/F156)-1)*100,IF(E156+F156&lt;&gt;0,100,0))</f>
        <v>-6.2351485536370044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1271905</v>
      </c>
      <c r="C160" s="66">
        <v>1168264</v>
      </c>
      <c r="D160" s="98">
        <f>IFERROR(((B160/C160)-1)*100,IF(B160+C160&lt;&gt;0,100,0))</f>
        <v>8.8713681154259696</v>
      </c>
      <c r="E160" s="78"/>
      <c r="F160" s="78"/>
      <c r="G160" s="65"/>
    </row>
    <row r="161" spans="1:7" s="16" customFormat="1" ht="12" x14ac:dyDescent="0.2">
      <c r="A161" s="79" t="s">
        <v>74</v>
      </c>
      <c r="B161" s="67">
        <v>1591</v>
      </c>
      <c r="C161" s="66">
        <v>1743</v>
      </c>
      <c r="D161" s="98">
        <f>IFERROR(((B161/C161)-1)*100,IF(B161+C161&lt;&gt;0,100,0))</f>
        <v>-8.7205966724039019</v>
      </c>
      <c r="E161" s="78"/>
      <c r="F161" s="78"/>
      <c r="G161" s="65"/>
    </row>
    <row r="162" spans="1:7" s="28" customFormat="1" ht="12" x14ac:dyDescent="0.2">
      <c r="A162" s="81" t="s">
        <v>34</v>
      </c>
      <c r="B162" s="82">
        <f>SUM(B159:B161)</f>
        <v>1273496</v>
      </c>
      <c r="C162" s="82">
        <f>SUM(C159:C161)</f>
        <v>1170322</v>
      </c>
      <c r="D162" s="98">
        <f>IFERROR(((B162/C162)-1)*100,IF(B162+C162&lt;&gt;0,100,0))</f>
        <v>8.815864351862146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115743</v>
      </c>
      <c r="C165" s="66">
        <v>94782</v>
      </c>
      <c r="D165" s="98">
        <f>IFERROR(((B165/C165)-1)*100,IF(B165+C165&lt;&gt;0,100,0))</f>
        <v>22.114958536430972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115743</v>
      </c>
      <c r="C167" s="82">
        <f>SUM(C165:C166)</f>
        <v>94782</v>
      </c>
      <c r="D167" s="98">
        <f>IFERROR(((B167/C167)-1)*100,IF(B167+C167&lt;&gt;0,100,0))</f>
        <v>22.114958536430972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11226</v>
      </c>
      <c r="C175" s="113">
        <v>8045</v>
      </c>
      <c r="D175" s="111">
        <f>IFERROR(((B175/C175)-1)*100,IF(B175+C175&lt;&gt;0,100,0))</f>
        <v>39.540087010565571</v>
      </c>
      <c r="E175" s="113">
        <v>206827</v>
      </c>
      <c r="F175" s="113">
        <v>168736</v>
      </c>
      <c r="G175" s="111">
        <f>IFERROR(((E175/F175)-1)*100,IF(E175+F175&lt;&gt;0,100,0))</f>
        <v>22.574317276692589</v>
      </c>
    </row>
    <row r="176" spans="1:7" x14ac:dyDescent="0.2">
      <c r="A176" s="101" t="s">
        <v>32</v>
      </c>
      <c r="B176" s="112">
        <v>73956</v>
      </c>
      <c r="C176" s="113">
        <v>62960</v>
      </c>
      <c r="D176" s="111">
        <f t="shared" ref="D176:D178" si="5">IFERROR(((B176/C176)-1)*100,IF(B176+C176&lt;&gt;0,100,0))</f>
        <v>17.465057179161381</v>
      </c>
      <c r="E176" s="113">
        <v>1145901</v>
      </c>
      <c r="F176" s="113">
        <v>1109507</v>
      </c>
      <c r="G176" s="111">
        <f>IFERROR(((E176/F176)-1)*100,IF(E176+F176&lt;&gt;0,100,0))</f>
        <v>3.2801956184143055</v>
      </c>
    </row>
    <row r="177" spans="1:7" x14ac:dyDescent="0.2">
      <c r="A177" s="101" t="s">
        <v>92</v>
      </c>
      <c r="B177" s="112">
        <v>27881699</v>
      </c>
      <c r="C177" s="113">
        <v>28287563</v>
      </c>
      <c r="D177" s="111">
        <f t="shared" si="5"/>
        <v>-1.4347789521493959</v>
      </c>
      <c r="E177" s="113">
        <v>469969791</v>
      </c>
      <c r="F177" s="113">
        <v>438360265</v>
      </c>
      <c r="G177" s="111">
        <f>IFERROR(((E177/F177)-1)*100,IF(E177+F177&lt;&gt;0,100,0))</f>
        <v>7.2108556645753552</v>
      </c>
    </row>
    <row r="178" spans="1:7" x14ac:dyDescent="0.2">
      <c r="A178" s="101" t="s">
        <v>93</v>
      </c>
      <c r="B178" s="112">
        <v>117596</v>
      </c>
      <c r="C178" s="113">
        <v>112085</v>
      </c>
      <c r="D178" s="111">
        <f t="shared" si="5"/>
        <v>4.916804211089798</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291</v>
      </c>
      <c r="C181" s="113">
        <v>298</v>
      </c>
      <c r="D181" s="111">
        <f t="shared" ref="D181:D184" si="6">IFERROR(((B181/C181)-1)*100,IF(B181+C181&lt;&gt;0,100,0))</f>
        <v>-2.3489932885906062</v>
      </c>
      <c r="E181" s="113">
        <v>5656</v>
      </c>
      <c r="F181" s="113">
        <v>7996</v>
      </c>
      <c r="G181" s="111">
        <f t="shared" ref="G181" si="7">IFERROR(((E181/F181)-1)*100,IF(E181+F181&lt;&gt;0,100,0))</f>
        <v>-29.264632316158078</v>
      </c>
    </row>
    <row r="182" spans="1:7" x14ac:dyDescent="0.2">
      <c r="A182" s="101" t="s">
        <v>32</v>
      </c>
      <c r="B182" s="112">
        <v>3036</v>
      </c>
      <c r="C182" s="113">
        <v>2784</v>
      </c>
      <c r="D182" s="111">
        <f t="shared" si="6"/>
        <v>9.0517241379310285</v>
      </c>
      <c r="E182" s="113">
        <v>64567</v>
      </c>
      <c r="F182" s="113">
        <v>113161</v>
      </c>
      <c r="G182" s="111">
        <f t="shared" ref="G182" si="8">IFERROR(((E182/F182)-1)*100,IF(E182+F182&lt;&gt;0,100,0))</f>
        <v>-42.942356465566753</v>
      </c>
    </row>
    <row r="183" spans="1:7" x14ac:dyDescent="0.2">
      <c r="A183" s="101" t="s">
        <v>92</v>
      </c>
      <c r="B183" s="112">
        <v>36104</v>
      </c>
      <c r="C183" s="113">
        <v>44137</v>
      </c>
      <c r="D183" s="111">
        <f t="shared" si="6"/>
        <v>-18.200149534404243</v>
      </c>
      <c r="E183" s="113">
        <v>740584</v>
      </c>
      <c r="F183" s="113">
        <v>2350511</v>
      </c>
      <c r="G183" s="111">
        <f t="shared" ref="G183" si="9">IFERROR(((E183/F183)-1)*100,IF(E183+F183&lt;&gt;0,100,0))</f>
        <v>-68.492638409265055</v>
      </c>
    </row>
    <row r="184" spans="1:7" x14ac:dyDescent="0.2">
      <c r="A184" s="101" t="s">
        <v>93</v>
      </c>
      <c r="B184" s="112">
        <v>35385</v>
      </c>
      <c r="C184" s="113">
        <v>42516</v>
      </c>
      <c r="D184" s="111">
        <f t="shared" si="6"/>
        <v>-16.772509173017212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2023-05-15T07:00:03Z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