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43477F20-333E-427A-817A-7F46BE14ADF2}" xr6:coauthVersionLast="47" xr6:coauthVersionMax="47" xr10:uidLastSave="{00000000-0000-0000-0000-000000000000}"/>
  <bookViews>
    <workbookView xWindow="3000" yWindow="1635" windowWidth="1614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<sst xmlns="http://schemas.openxmlformats.org/spreadsheetml/2006/main" count="270" uniqueCount="102">
  <si>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</si>
  <si>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</si>
  <si>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</si>
  <si>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</si>
  <si>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</si>
  <si>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</si>
  <si>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</si>
  <si>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</si>
  <si>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</si>
  <si>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</si>
  <si>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</si>
  <si>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</si>
  <si>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</si>
  <si>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</si>
  <si>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</si>
  <si>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</si>
  <si>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</si>
  <si>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</si>
  <si>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</si>
  <si>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</si>
  <si>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</si>
  <si>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</si>
  <si>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</si>
  <si>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</si>
  <si>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</si>
  <si>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</si>
  <si>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</si>
  <si>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</si>
  <si>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</si>
  <si>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</si>
  <si>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</si>
  <si>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</si>
  <si>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</si>
  <si>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</si>
  <si>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</si>
  <si>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</si>
  <si>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</si>
  <si>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</si>
  <si>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</si>
  <si>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</si>
  <si>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</si>
  <si>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</si>
  <si>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</si>
  <si>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</si>
  <si>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</si>
  <si>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</si>
  <si>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</si>
  <si>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</si>
  <si>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</si>
  <si>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</si>
  <si>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</si>
  <si>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</si>
  <si>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</si>
  <si>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</si>
  <si>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</si>
  <si>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</si>
  <si>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</si>
  <si>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</si>
  <si>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</si>
  <si>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</si>
  <si>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</si>
  <si>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</si>
  <si>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</si>
  <si>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</si>
  <si>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</si>
  <si>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</si>
  <si>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</si>
  <si>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</si>
  <si>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</si>
  <si>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</si>
  <si>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</si>
  <si>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</si>
  <si>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</si>
  <si>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</si>
  <si>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</si>
  <si>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</si>
  <si>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</si>
  <si>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</si>
  <si>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</si>
  <si>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</si>
  <si>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</si>
  <si>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</si>
  <si>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</si>
  <si>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</si>
  <si>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</si>
  <si>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</si>
  <si>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</si>
  <si>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</si>
  <si>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</si>
  <si>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</si>
  <si>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</si>
  <si>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</si>
  <si>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</si>
  <si>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</si>
  <si>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</si>
  <si>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</si>
  <si>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</si>
  <si>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</si>
  <si>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</si>
  <si>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19 May 2023</t>
  </si>
  <si>
    <t>19.05.2023</t>
  </si>
  <si>
    <t>20.05.2022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</si>
</sst>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1494170</v>
      </c>
      <c r="C11" s="67">
        <v>1777328</v>
      </c>
      <c r="D11" s="98">
        <f>IFERROR(((B11/C11)-1)*100,IF(B11+C11&lt;&gt;0,100,0))</f>
        <v>-15.931668212057648</v>
      </c>
      <c r="E11" s="67">
        <v>29269200</v>
      </c>
      <c r="F11" s="67">
        <v>33194943</v>
      </c>
      <c r="G11" s="98">
        <f>IFERROR(((E11/F11)-1)*100,IF(E11+F11&lt;&gt;0,100,0))</f>
        <v>-11.826328486239602</v>
      </c>
    </row>
    <row r="12" spans="1:7" s="16" customFormat="1" ht="12" x14ac:dyDescent="0.2">
      <c r="A12" s="64" t="s">
        <v>9</v>
      </c>
      <c r="B12" s="67">
        <v>1500367.77</v>
      </c>
      <c r="C12" s="67">
        <v>1439852.5179999999</v>
      </c>
      <c r="D12" s="98">
        <f>IFERROR(((B12/C12)-1)*100,IF(B12+C12&lt;&gt;0,100,0))</f>
        <v>4.2028785061999141</v>
      </c>
      <c r="E12" s="67">
        <v>30135638.884</v>
      </c>
      <c r="F12" s="67">
        <v>32641824.629999999</v>
      </c>
      <c r="G12" s="98">
        <f>IFERROR(((E12/F12)-1)*100,IF(E12+F12&lt;&gt;0,100,0))</f>
        <v>-7.6778359494543924</v>
      </c>
    </row>
    <row r="13" spans="1:7" s="16" customFormat="1" ht="12" x14ac:dyDescent="0.2">
      <c r="A13" s="64" t="s">
        <v>10</v>
      </c>
      <c r="B13" s="67">
        <v>97505959.3470034</v>
      </c>
      <c r="C13" s="67">
        <v>111814081.32834999</v>
      </c>
      <c r="D13" s="98">
        <f>IFERROR(((B13/C13)-1)*100,IF(B13+C13&lt;&gt;0,100,0))</f>
        <v>-12.796350702314296</v>
      </c>
      <c r="E13" s="67">
        <v>2160314528.4874201</v>
      </c>
      <c r="F13" s="67">
        <v>2424519829.0237598</v>
      </c>
      <c r="G13" s="98">
        <f>IFERROR(((E13/F13)-1)*100,IF(E13+F13&lt;&gt;0,100,0))</f>
        <v>-10.897221683797188</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352</v>
      </c>
      <c r="C16" s="67">
        <v>392</v>
      </c>
      <c r="D16" s="98">
        <f>IFERROR(((B16/C16)-1)*100,IF(B16+C16&lt;&gt;0,100,0))</f>
        <v>-10.204081632653061</v>
      </c>
      <c r="E16" s="67">
        <v>7537</v>
      </c>
      <c r="F16" s="67">
        <v>7776</v>
      </c>
      <c r="G16" s="98">
        <f>IFERROR(((E16/F16)-1)*100,IF(E16+F16&lt;&gt;0,100,0))</f>
        <v>-3.0735596707818891</v>
      </c>
    </row>
    <row r="17" spans="1:7" s="16" customFormat="1" ht="12" x14ac:dyDescent="0.2">
      <c r="A17" s="64" t="s">
        <v>9</v>
      </c>
      <c r="B17" s="67">
        <v>149559.05799999999</v>
      </c>
      <c r="C17" s="67">
        <v>109365.00199999999</v>
      </c>
      <c r="D17" s="98">
        <f>IFERROR(((B17/C17)-1)*100,IF(B17+C17&lt;&gt;0,100,0))</f>
        <v>36.752210730083476</v>
      </c>
      <c r="E17" s="67">
        <v>3429952.7220000001</v>
      </c>
      <c r="F17" s="67">
        <v>3529311.0639999998</v>
      </c>
      <c r="G17" s="98">
        <f>IFERROR(((E17/F17)-1)*100,IF(E17+F17&lt;&gt;0,100,0))</f>
        <v>-2.8152333471958224</v>
      </c>
    </row>
    <row r="18" spans="1:7" s="16" customFormat="1" ht="12" x14ac:dyDescent="0.2">
      <c r="A18" s="64" t="s">
        <v>10</v>
      </c>
      <c r="B18" s="67">
        <v>7571495.8190484103</v>
      </c>
      <c r="C18" s="67">
        <v>9784446.53010072</v>
      </c>
      <c r="D18" s="98">
        <f>IFERROR(((B18/C18)-1)*100,IF(B18+C18&lt;&gt;0,100,0))</f>
        <v>-22.617024930786044</v>
      </c>
      <c r="E18" s="67">
        <v>195349472.90540099</v>
      </c>
      <c r="F18" s="67">
        <v>226447144.439706</v>
      </c>
      <c r="G18" s="98">
        <f>IFERROR(((E18/F18)-1)*100,IF(E18+F18&lt;&gt;0,100,0))</f>
        <v>-13.732860977889306</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12841160.60637</v>
      </c>
      <c r="C24" s="66">
        <v>15939811.435970001</v>
      </c>
      <c r="D24" s="65">
        <f>B24-C24</f>
        <v>-3098650.8296000008</v>
      </c>
      <c r="E24" s="67">
        <v>303143251.66655999</v>
      </c>
      <c r="F24" s="67">
        <v>399871453.07985002</v>
      </c>
      <c r="G24" s="65">
        <f>E24-F24</f>
        <v>-96728201.413290024</v>
      </c>
    </row>
    <row r="25" spans="1:7" s="16" customFormat="1" ht="12" x14ac:dyDescent="0.2">
      <c r="A25" s="68" t="s">
        <v>15</v>
      </c>
      <c r="B25" s="66">
        <v>13074171.24628</v>
      </c>
      <c r="C25" s="66">
        <v>18099879.921289999</v>
      </c>
      <c r="D25" s="65">
        <f>B25-C25</f>
        <v>-5025708.6750099994</v>
      </c>
      <c r="E25" s="67">
        <v>327571911.09191</v>
      </c>
      <c r="F25" s="67">
        <v>401873713.08915001</v>
      </c>
      <c r="G25" s="65">
        <f>E25-F25</f>
        <v>-74301801.997240007</v>
      </c>
    </row>
    <row r="26" spans="1:7" s="28" customFormat="1" ht="12" x14ac:dyDescent="0.2">
      <c r="A26" s="69" t="s">
        <v>16</v>
      </c>
      <c r="B26" s="70">
        <f>B24-B25</f>
        <v>-233010.63990999945</v>
      </c>
      <c r="C26" s="70">
        <f>C24-C25</f>
        <v>-2160068.4853199981</v>
      </c>
      <c r="D26" s="70"/>
      <c r="E26" s="70">
        <f>E24-E25</f>
        <v>-24428659.42535001</v>
      </c>
      <c r="F26" s="70">
        <f>F24-F25</f>
        <v>-2002260.0092999935</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78175.824987939995</v>
      </c>
      <c r="C33" s="132">
        <v>67575.278981349999</v>
      </c>
      <c r="D33" s="98">
        <f t="shared" ref="D33:D42" si="0">IFERROR(((B33/C33)-1)*100,IF(B33+C33&lt;&gt;0,100,0))</f>
        <v>15.687017747297238</v>
      </c>
      <c r="E33" s="64"/>
      <c r="F33" s="132">
        <v>78731.97</v>
      </c>
      <c r="G33" s="132">
        <v>77067.14</v>
      </c>
    </row>
    <row r="34" spans="1:7" s="16" customFormat="1" ht="12" x14ac:dyDescent="0.2">
      <c r="A34" s="64" t="s">
        <v>23</v>
      </c>
      <c r="B34" s="132">
        <v>74001.668749289995</v>
      </c>
      <c r="C34" s="132">
        <v>77176.085799439999</v>
      </c>
      <c r="D34" s="98">
        <f t="shared" si="0"/>
        <v>-4.1132133319114805</v>
      </c>
      <c r="E34" s="64"/>
      <c r="F34" s="132">
        <v>75598.5</v>
      </c>
      <c r="G34" s="132">
        <v>73179.03</v>
      </c>
    </row>
    <row r="35" spans="1:7" s="16" customFormat="1" ht="12" x14ac:dyDescent="0.2">
      <c r="A35" s="64" t="s">
        <v>24</v>
      </c>
      <c r="B35" s="132">
        <v>66525.740507640003</v>
      </c>
      <c r="C35" s="132">
        <v>68050.73707951</v>
      </c>
      <c r="D35" s="98">
        <f t="shared" si="0"/>
        <v>-2.2409699546504513</v>
      </c>
      <c r="E35" s="64"/>
      <c r="F35" s="132">
        <v>67294.100000000006</v>
      </c>
      <c r="G35" s="132">
        <v>66049.440000000002</v>
      </c>
    </row>
    <row r="36" spans="1:7" s="16" customFormat="1" ht="12" x14ac:dyDescent="0.2">
      <c r="A36" s="64" t="s">
        <v>25</v>
      </c>
      <c r="B36" s="132">
        <v>72985.414645290002</v>
      </c>
      <c r="C36" s="132">
        <v>60999.455613270002</v>
      </c>
      <c r="D36" s="98">
        <f t="shared" si="0"/>
        <v>19.649288524818466</v>
      </c>
      <c r="E36" s="64"/>
      <c r="F36" s="132">
        <v>73525.460000000006</v>
      </c>
      <c r="G36" s="132">
        <v>71909.63</v>
      </c>
    </row>
    <row r="37" spans="1:7" s="16" customFormat="1" ht="12" x14ac:dyDescent="0.2">
      <c r="A37" s="64" t="s">
        <v>79</v>
      </c>
      <c r="B37" s="132">
        <v>69370.38175868</v>
      </c>
      <c r="C37" s="132">
        <v>72529.056703139999</v>
      </c>
      <c r="D37" s="98">
        <f t="shared" si="0"/>
        <v>-4.355047601664519</v>
      </c>
      <c r="E37" s="64"/>
      <c r="F37" s="132">
        <v>70042.8</v>
      </c>
      <c r="G37" s="132">
        <v>67583.69</v>
      </c>
    </row>
    <row r="38" spans="1:7" s="16" customFormat="1" ht="12" x14ac:dyDescent="0.2">
      <c r="A38" s="64" t="s">
        <v>26</v>
      </c>
      <c r="B38" s="132">
        <v>108474.51619877</v>
      </c>
      <c r="C38" s="132">
        <v>72948.12210963</v>
      </c>
      <c r="D38" s="98">
        <f t="shared" si="0"/>
        <v>48.700902863200788</v>
      </c>
      <c r="E38" s="64"/>
      <c r="F38" s="132">
        <v>109997.62</v>
      </c>
      <c r="G38" s="132">
        <v>107517.29</v>
      </c>
    </row>
    <row r="39" spans="1:7" s="16" customFormat="1" ht="12" x14ac:dyDescent="0.2">
      <c r="A39" s="64" t="s">
        <v>27</v>
      </c>
      <c r="B39" s="132">
        <v>14866.01960614</v>
      </c>
      <c r="C39" s="132">
        <v>15746.07371305</v>
      </c>
      <c r="D39" s="98">
        <f t="shared" si="0"/>
        <v>-5.5890384037808101</v>
      </c>
      <c r="E39" s="64"/>
      <c r="F39" s="132">
        <v>15027.85</v>
      </c>
      <c r="G39" s="132">
        <v>14594.04</v>
      </c>
    </row>
    <row r="40" spans="1:7" s="16" customFormat="1" ht="12" x14ac:dyDescent="0.2">
      <c r="A40" s="64" t="s">
        <v>28</v>
      </c>
      <c r="B40" s="132">
        <v>102591.77209721001</v>
      </c>
      <c r="C40" s="132">
        <v>78224.809063719993</v>
      </c>
      <c r="D40" s="98">
        <f t="shared" si="0"/>
        <v>31.149916919121257</v>
      </c>
      <c r="E40" s="64"/>
      <c r="F40" s="132">
        <v>103569.71</v>
      </c>
      <c r="G40" s="132">
        <v>101486.12</v>
      </c>
    </row>
    <row r="41" spans="1:7" s="16" customFormat="1" ht="12" x14ac:dyDescent="0.2">
      <c r="A41" s="64" t="s">
        <v>29</v>
      </c>
      <c r="B41" s="72"/>
      <c r="C41" s="72"/>
      <c r="D41" s="98">
        <f t="shared" si="0"/>
        <v>0</v>
      </c>
      <c r="E41" s="64"/>
      <c r="F41" s="72"/>
      <c r="G41" s="72"/>
    </row>
    <row r="42" spans="1:7" s="16" customFormat="1" ht="12" x14ac:dyDescent="0.2">
      <c r="A42" s="64" t="s">
        <v>78</v>
      </c>
      <c r="B42" s="132">
        <v>842.17150584000001</v>
      </c>
      <c r="C42" s="132">
        <v>1297.3009646</v>
      </c>
      <c r="D42" s="98">
        <f t="shared" si="0"/>
        <v>-35.082796604589838</v>
      </c>
      <c r="E42" s="64"/>
      <c r="F42" s="132">
        <v>856.85</v>
      </c>
      <c r="G42" s="132">
        <v>764.78</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22492.886083141901</v>
      </c>
      <c r="D48" s="72"/>
      <c r="E48" s="133">
        <v>20155.4332950711</v>
      </c>
      <c r="F48" s="72"/>
      <c r="G48" s="98">
        <f>IFERROR(((C48/E48)-1)*100,IF(C48+E48&lt;&gt;0,100,0))</f>
        <v>11.597134895841776</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2354</v>
      </c>
      <c r="D54" s="75"/>
      <c r="E54" s="134">
        <v>816288</v>
      </c>
      <c r="F54" s="134">
        <v>74463667.060000002</v>
      </c>
      <c r="G54" s="134">
        <v>7925843.4479999999</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8963</v>
      </c>
      <c r="C68" s="66">
        <v>4801</v>
      </c>
      <c r="D68" s="98">
        <f>IFERROR(((B68/C68)-1)*100,IF(B68+C68&lt;&gt;0,100,0))</f>
        <v>86.690272859820865</v>
      </c>
      <c r="E68" s="66">
        <v>132024</v>
      </c>
      <c r="F68" s="66">
        <v>124484</v>
      </c>
      <c r="G68" s="98">
        <f>IFERROR(((E68/F68)-1)*100,IF(E68+F68&lt;&gt;0,100,0))</f>
        <v>6.0570033096622788</v>
      </c>
    </row>
    <row r="69" spans="1:7" s="16" customFormat="1" ht="12" x14ac:dyDescent="0.2">
      <c r="A69" s="79" t="s">
        <v>54</v>
      </c>
      <c r="B69" s="67">
        <v>297164864.96899998</v>
      </c>
      <c r="C69" s="66">
        <v>157897984.141</v>
      </c>
      <c r="D69" s="98">
        <f>IFERROR(((B69/C69)-1)*100,IF(B69+C69&lt;&gt;0,100,0))</f>
        <v>88.200543905384635</v>
      </c>
      <c r="E69" s="66">
        <v>4908140290.2489996</v>
      </c>
      <c r="F69" s="66">
        <v>3863377175.8249998</v>
      </c>
      <c r="G69" s="98">
        <f>IFERROR(((E69/F69)-1)*100,IF(E69+F69&lt;&gt;0,100,0))</f>
        <v>27.0427418001427</v>
      </c>
    </row>
    <row r="70" spans="1:7" s="62" customFormat="1" ht="12" x14ac:dyDescent="0.2">
      <c r="A70" s="79" t="s">
        <v>55</v>
      </c>
      <c r="B70" s="67">
        <v>267878708.41402999</v>
      </c>
      <c r="C70" s="66">
        <v>155340376.81026</v>
      </c>
      <c r="D70" s="98">
        <f>IFERROR(((B70/C70)-1)*100,IF(B70+C70&lt;&gt;0,100,0))</f>
        <v>72.44628467795566</v>
      </c>
      <c r="E70" s="66">
        <v>4497780943.7037802</v>
      </c>
      <c r="F70" s="66">
        <v>3774556414.3759098</v>
      </c>
      <c r="G70" s="98">
        <f>IFERROR(((E70/F70)-1)*100,IF(E70+F70&lt;&gt;0,100,0))</f>
        <v>19.160517155694691</v>
      </c>
    </row>
    <row r="71" spans="1:7" s="16" customFormat="1" ht="12" x14ac:dyDescent="0.2">
      <c r="A71" s="79" t="s">
        <v>94</v>
      </c>
      <c r="B71" s="98">
        <f>IFERROR(B69/B68/1000,)</f>
        <v>33.154620659265873</v>
      </c>
      <c r="C71" s="98">
        <f>IFERROR(C69/C68/1000,)</f>
        <v>32.888561579046034</v>
      </c>
      <c r="D71" s="98">
        <f>IFERROR(((B71/C71)-1)*100,IF(B71+C71&lt;&gt;0,100,0))</f>
        <v>0.80897147046208318</v>
      </c>
      <c r="E71" s="98">
        <f>IFERROR(E69/E68/1000,)</f>
        <v>37.176121691881775</v>
      </c>
      <c r="F71" s="98">
        <f>IFERROR(F69/F68/1000,)</f>
        <v>31.035130424994374</v>
      </c>
      <c r="G71" s="98">
        <f>IFERROR(((E71/F71)-1)*100,IF(E71+F71&lt;&gt;0,100,0))</f>
        <v>19.787225582083281</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3173</v>
      </c>
      <c r="C74" s="66">
        <v>2761</v>
      </c>
      <c r="D74" s="98">
        <f>IFERROR(((B74/C74)-1)*100,IF(B74+C74&lt;&gt;0,100,0))</f>
        <v>14.922129663165528</v>
      </c>
      <c r="E74" s="66">
        <v>53910</v>
      </c>
      <c r="F74" s="66">
        <v>53303</v>
      </c>
      <c r="G74" s="98">
        <f>IFERROR(((E74/F74)-1)*100,IF(E74+F74&lt;&gt;0,100,0))</f>
        <v>1.1387726769600315</v>
      </c>
    </row>
    <row r="75" spans="1:7" s="16" customFormat="1" ht="12" x14ac:dyDescent="0.2">
      <c r="A75" s="79" t="s">
        <v>54</v>
      </c>
      <c r="B75" s="67">
        <v>674317108.87399995</v>
      </c>
      <c r="C75" s="66">
        <v>544411027.32000005</v>
      </c>
      <c r="D75" s="98">
        <f>IFERROR(((B75/C75)-1)*100,IF(B75+C75&lt;&gt;0,100,0))</f>
        <v>23.861765290371718</v>
      </c>
      <c r="E75" s="66">
        <v>11633962675.808001</v>
      </c>
      <c r="F75" s="66">
        <v>10553362116.98</v>
      </c>
      <c r="G75" s="98">
        <f>IFERROR(((E75/F75)-1)*100,IF(E75+F75&lt;&gt;0,100,0))</f>
        <v>10.239396192890515</v>
      </c>
    </row>
    <row r="76" spans="1:7" s="16" customFormat="1" ht="12" x14ac:dyDescent="0.2">
      <c r="A76" s="79" t="s">
        <v>55</v>
      </c>
      <c r="B76" s="67">
        <v>588600021.60494006</v>
      </c>
      <c r="C76" s="66">
        <v>504805354.68610001</v>
      </c>
      <c r="D76" s="98">
        <f>IFERROR(((B76/C76)-1)*100,IF(B76+C76&lt;&gt;0,100,0))</f>
        <v>16.599401361529843</v>
      </c>
      <c r="E76" s="66">
        <v>10796203153.786301</v>
      </c>
      <c r="F76" s="66">
        <v>9980214928.2313004</v>
      </c>
      <c r="G76" s="98">
        <f>IFERROR(((E76/F76)-1)*100,IF(E76+F76&lt;&gt;0,100,0))</f>
        <v>8.1760586462601417</v>
      </c>
    </row>
    <row r="77" spans="1:7" s="16" customFormat="1" ht="12" x14ac:dyDescent="0.2">
      <c r="A77" s="79" t="s">
        <v>94</v>
      </c>
      <c r="B77" s="98">
        <f>IFERROR(B75/B74/1000,)</f>
        <v>212.51721048660573</v>
      </c>
      <c r="C77" s="98">
        <f>IFERROR(C75/C74/1000,)</f>
        <v>197.17893057587833</v>
      </c>
      <c r="D77" s="98">
        <f>IFERROR(((B77/C77)-1)*100,IF(B77+C77&lt;&gt;0,100,0))</f>
        <v>7.7788635255960692</v>
      </c>
      <c r="E77" s="98">
        <f>IFERROR(E75/E74/1000,)</f>
        <v>215.80342563175662</v>
      </c>
      <c r="F77" s="98">
        <f>IFERROR(F75/F74/1000,)</f>
        <v>197.98814545110031</v>
      </c>
      <c r="G77" s="98">
        <f>IFERROR(((E77/F77)-1)*100,IF(E77+F77&lt;&gt;0,100,0))</f>
        <v>8.9981549855248311</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220</v>
      </c>
      <c r="C80" s="66">
        <v>163</v>
      </c>
      <c r="D80" s="98">
        <f>IFERROR(((B80/C80)-1)*100,IF(B80+C80&lt;&gt;0,100,0))</f>
        <v>34.969325153374228</v>
      </c>
      <c r="E80" s="66">
        <v>3846</v>
      </c>
      <c r="F80" s="66">
        <v>3831</v>
      </c>
      <c r="G80" s="98">
        <f>IFERROR(((E80/F80)-1)*100,IF(E80+F80&lt;&gt;0,100,0))</f>
        <v>0.39154267815191268</v>
      </c>
    </row>
    <row r="81" spans="1:7" s="16" customFormat="1" ht="12" x14ac:dyDescent="0.2">
      <c r="A81" s="79" t="s">
        <v>54</v>
      </c>
      <c r="B81" s="67">
        <v>42685555.549999997</v>
      </c>
      <c r="C81" s="66">
        <v>17419914.478999998</v>
      </c>
      <c r="D81" s="98">
        <f>IFERROR(((B81/C81)-1)*100,IF(B81+C81&lt;&gt;0,100,0))</f>
        <v>145.03883530230962</v>
      </c>
      <c r="E81" s="66">
        <v>445698169.57099998</v>
      </c>
      <c r="F81" s="66">
        <v>449672641.80800003</v>
      </c>
      <c r="G81" s="98">
        <f>IFERROR(((E81/F81)-1)*100,IF(E81+F81&lt;&gt;0,100,0))</f>
        <v>-0.88385902709576802</v>
      </c>
    </row>
    <row r="82" spans="1:7" s="16" customFormat="1" ht="12" x14ac:dyDescent="0.2">
      <c r="A82" s="79" t="s">
        <v>55</v>
      </c>
      <c r="B82" s="67">
        <v>4591497.90400049</v>
      </c>
      <c r="C82" s="66">
        <v>2101782.4791197502</v>
      </c>
      <c r="D82" s="98">
        <f>IFERROR(((B82/C82)-1)*100,IF(B82+C82&lt;&gt;0,100,0))</f>
        <v>118.45733084250756</v>
      </c>
      <c r="E82" s="66">
        <v>115524497.062102</v>
      </c>
      <c r="F82" s="66">
        <v>203691496.91658401</v>
      </c>
      <c r="G82" s="98">
        <f>IFERROR(((E82/F82)-1)*100,IF(E82+F82&lt;&gt;0,100,0))</f>
        <v>-43.284575541505433</v>
      </c>
    </row>
    <row r="83" spans="1:7" s="32" customFormat="1" x14ac:dyDescent="0.2">
      <c r="A83" s="79" t="s">
        <v>94</v>
      </c>
      <c r="B83" s="98">
        <f>IFERROR(B81/B80/1000,)</f>
        <v>194.02525249999997</v>
      </c>
      <c r="C83" s="98">
        <f>IFERROR(C81/C80/1000,)</f>
        <v>106.87064097546012</v>
      </c>
      <c r="D83" s="98">
        <f>IFERROR(((B83/C83)-1)*100,IF(B83+C83&lt;&gt;0,100,0))</f>
        <v>81.551500701256657</v>
      </c>
      <c r="E83" s="98">
        <f>IFERROR(E81/E80/1000,)</f>
        <v>115.88615953484138</v>
      </c>
      <c r="F83" s="98">
        <f>IFERROR(F81/F80/1000,)</f>
        <v>117.37735364343514</v>
      </c>
      <c r="G83" s="98">
        <f>IFERROR(((E83/F83)-1)*100,IF(E83+F83&lt;&gt;0,100,0))</f>
        <v>-1.2704274396266091</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12356</v>
      </c>
      <c r="C86" s="64">
        <f>C68+C74+C80</f>
        <v>7725</v>
      </c>
      <c r="D86" s="98">
        <f>IFERROR(((B86/C86)-1)*100,IF(B86+C86&lt;&gt;0,100,0))</f>
        <v>59.948220064724907</v>
      </c>
      <c r="E86" s="64">
        <f>E68+E74+E80</f>
        <v>189780</v>
      </c>
      <c r="F86" s="64">
        <f>F68+F74+F80</f>
        <v>181618</v>
      </c>
      <c r="G86" s="98">
        <f>IFERROR(((E86/F86)-1)*100,IF(E86+F86&lt;&gt;0,100,0))</f>
        <v>4.4940479467894257</v>
      </c>
    </row>
    <row r="87" spans="1:7" s="62" customFormat="1" ht="12" x14ac:dyDescent="0.2">
      <c r="A87" s="79" t="s">
        <v>54</v>
      </c>
      <c r="B87" s="64">
        <f t="shared" ref="B87:C87" si="1">B69+B75+B81</f>
        <v>1014167529.3929999</v>
      </c>
      <c r="C87" s="64">
        <f t="shared" si="1"/>
        <v>719728925.94000006</v>
      </c>
      <c r="D87" s="98">
        <f>IFERROR(((B87/C87)-1)*100,IF(B87+C87&lt;&gt;0,100,0))</f>
        <v>40.90965262629247</v>
      </c>
      <c r="E87" s="64">
        <f t="shared" ref="E87:F87" si="2">E69+E75+E81</f>
        <v>16987801135.627998</v>
      </c>
      <c r="F87" s="64">
        <f t="shared" si="2"/>
        <v>14866411934.613001</v>
      </c>
      <c r="G87" s="98">
        <f>IFERROR(((E87/F87)-1)*100,IF(E87+F87&lt;&gt;0,100,0))</f>
        <v>14.269678590540291</v>
      </c>
    </row>
    <row r="88" spans="1:7" s="62" customFormat="1" ht="12" x14ac:dyDescent="0.2">
      <c r="A88" s="79" t="s">
        <v>55</v>
      </c>
      <c r="B88" s="64">
        <f t="shared" ref="B88:C88" si="3">B70+B76+B82</f>
        <v>861070227.92297053</v>
      </c>
      <c r="C88" s="64">
        <f t="shared" si="3"/>
        <v>662247513.97547984</v>
      </c>
      <c r="D88" s="98">
        <f>IFERROR(((B88/C88)-1)*100,IF(B88+C88&lt;&gt;0,100,0))</f>
        <v>30.022417563178983</v>
      </c>
      <c r="E88" s="64">
        <f t="shared" ref="E88:F88" si="4">E70+E76+E82</f>
        <v>15409508594.552183</v>
      </c>
      <c r="F88" s="64">
        <f t="shared" si="4"/>
        <v>13958462839.523794</v>
      </c>
      <c r="G88" s="98">
        <f>IFERROR(((E88/F88)-1)*100,IF(E88+F88&lt;&gt;0,100,0))</f>
        <v>10.395455228205442</v>
      </c>
    </row>
    <row r="89" spans="1:7" s="63" customFormat="1" x14ac:dyDescent="0.2">
      <c r="A89" s="79" t="s">
        <v>95</v>
      </c>
      <c r="B89" s="98">
        <f>IFERROR((B75/B87)*100,IF(B75+B87&lt;&gt;0,100,0))</f>
        <v>66.489715883291254</v>
      </c>
      <c r="C89" s="98">
        <f>IFERROR((C75/C87)*100,IF(C75+C87&lt;&gt;0,100,0))</f>
        <v>75.641120941328495</v>
      </c>
      <c r="D89" s="98">
        <f>IFERROR(((B89/C89)-1)*100,IF(B89+C89&lt;&gt;0,100,0))</f>
        <v>-12.098452460977649</v>
      </c>
      <c r="E89" s="98">
        <f>IFERROR((E75/E87)*100,IF(E75+E87&lt;&gt;0,100,0))</f>
        <v>68.484217485972593</v>
      </c>
      <c r="F89" s="98">
        <f>IFERROR((F75/F87)*100,IF(F75+F87&lt;&gt;0,100,0))</f>
        <v>70.987957036283504</v>
      </c>
      <c r="G89" s="98">
        <f>IFERROR(((E89/F89)-1)*100,IF(E89+F89&lt;&gt;0,100,0))</f>
        <v>-3.5269919784157167</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147859960.55500001</v>
      </c>
      <c r="C97" s="135">
        <v>70300451.335999995</v>
      </c>
      <c r="D97" s="65">
        <f>B97-C97</f>
        <v>77559509.219000012</v>
      </c>
      <c r="E97" s="135">
        <v>2229591962.2309999</v>
      </c>
      <c r="F97" s="135">
        <v>1250540770.552</v>
      </c>
      <c r="G97" s="80">
        <f>E97-F97</f>
        <v>979051191.6789999</v>
      </c>
    </row>
    <row r="98" spans="1:7" s="62" customFormat="1" ht="13.5" x14ac:dyDescent="0.2">
      <c r="A98" s="114" t="s">
        <v>88</v>
      </c>
      <c r="B98" s="66">
        <v>165053256.15700001</v>
      </c>
      <c r="C98" s="135">
        <v>74176772.192000002</v>
      </c>
      <c r="D98" s="65">
        <f>B98-C98</f>
        <v>90876483.965000004</v>
      </c>
      <c r="E98" s="135">
        <v>2255975631.309</v>
      </c>
      <c r="F98" s="135">
        <v>1220908520.0050001</v>
      </c>
      <c r="G98" s="80">
        <f>E98-F98</f>
        <v>1035067111.3039999</v>
      </c>
    </row>
    <row r="99" spans="1:7" s="62" customFormat="1" ht="12" x14ac:dyDescent="0.2">
      <c r="A99" s="115" t="s">
        <v>16</v>
      </c>
      <c r="B99" s="65">
        <f>B97-B98</f>
        <v>-17193295.601999998</v>
      </c>
      <c r="C99" s="65">
        <f>C97-C98</f>
        <v>-3876320.8560000062</v>
      </c>
      <c r="D99" s="82"/>
      <c r="E99" s="65">
        <f>E97-E98</f>
        <v>-26383669.078000069</v>
      </c>
      <c r="F99" s="82">
        <f>F97-F98</f>
        <v>29632250.546999931</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32292202.767000001</v>
      </c>
      <c r="C102" s="135">
        <v>23608778.210000001</v>
      </c>
      <c r="D102" s="65">
        <f>B102-C102</f>
        <v>8683424.557</v>
      </c>
      <c r="E102" s="135">
        <v>619389453.95000005</v>
      </c>
      <c r="F102" s="135">
        <v>466604883.36699998</v>
      </c>
      <c r="G102" s="80">
        <f>E102-F102</f>
        <v>152784570.58300006</v>
      </c>
    </row>
    <row r="103" spans="1:7" s="16" customFormat="1" ht="13.5" x14ac:dyDescent="0.2">
      <c r="A103" s="79" t="s">
        <v>88</v>
      </c>
      <c r="B103" s="66">
        <v>39601068.222999997</v>
      </c>
      <c r="C103" s="135">
        <v>24299377.723000001</v>
      </c>
      <c r="D103" s="65">
        <f>B103-C103</f>
        <v>15301690.499999996</v>
      </c>
      <c r="E103" s="135">
        <v>723787373.82000005</v>
      </c>
      <c r="F103" s="135">
        <v>531887152.81900001</v>
      </c>
      <c r="G103" s="80">
        <f>E103-F103</f>
        <v>191900221.00100005</v>
      </c>
    </row>
    <row r="104" spans="1:7" s="28" customFormat="1" ht="12" x14ac:dyDescent="0.2">
      <c r="A104" s="81" t="s">
        <v>16</v>
      </c>
      <c r="B104" s="65">
        <f>B102-B103</f>
        <v>-7308865.4559999965</v>
      </c>
      <c r="C104" s="65">
        <f>C102-C103</f>
        <v>-690599.51300000027</v>
      </c>
      <c r="D104" s="82"/>
      <c r="E104" s="65">
        <f>E102-E103</f>
        <v>-104397919.87</v>
      </c>
      <c r="F104" s="82">
        <f>F102-F103</f>
        <v>-65282269.452000022</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7">
        <v>835.39301026707506</v>
      </c>
      <c r="C111" s="136">
        <v>835.83022288531402</v>
      </c>
      <c r="D111" s="98">
        <f>IFERROR(((B111/C111)-1)*100,IF(B111+C111&lt;&gt;0,100,0))</f>
        <v>-5.230878308392084E-2</v>
      </c>
      <c r="E111" s="84"/>
      <c r="F111" s="137">
        <v>854.80666659198198</v>
      </c>
      <c r="G111" s="137">
        <v>835.39301026707506</v>
      </c>
    </row>
    <row r="112" spans="1:7" s="16" customFormat="1" ht="12" x14ac:dyDescent="0.2">
      <c r="A112" s="79" t="s">
        <v>50</v>
      </c>
      <c r="B112" s="137">
        <v>823.25806348098297</v>
      </c>
      <c r="C112" s="136">
        <v>824.42369560502596</v>
      </c>
      <c r="D112" s="98">
        <f>IFERROR(((B112/C112)-1)*100,IF(B112+C112&lt;&gt;0,100,0))</f>
        <v>-0.14138750866294902</v>
      </c>
      <c r="E112" s="84"/>
      <c r="F112" s="137">
        <v>842.47023700280795</v>
      </c>
      <c r="G112" s="137">
        <v>823.25806348098297</v>
      </c>
    </row>
    <row r="113" spans="1:7" s="16" customFormat="1" ht="12" x14ac:dyDescent="0.2">
      <c r="A113" s="79" t="s">
        <v>51</v>
      </c>
      <c r="B113" s="137">
        <v>898.98709776230498</v>
      </c>
      <c r="C113" s="136">
        <v>889.57784181968395</v>
      </c>
      <c r="D113" s="98">
        <f>IFERROR(((B113/C113)-1)*100,IF(B113+C113&lt;&gt;0,100,0))</f>
        <v>1.0577214831895887</v>
      </c>
      <c r="E113" s="84"/>
      <c r="F113" s="137">
        <v>918.75313484046001</v>
      </c>
      <c r="G113" s="137">
        <v>898.98709776230498</v>
      </c>
    </row>
    <row r="114" spans="1:7" s="28" customFormat="1" ht="12" x14ac:dyDescent="0.2">
      <c r="A114" s="81" t="s">
        <v>52</v>
      </c>
      <c r="B114" s="85"/>
      <c r="C114" s="84"/>
      <c r="D114" s="86"/>
      <c r="E114" s="84"/>
      <c r="F114" s="71"/>
      <c r="G114" s="71"/>
    </row>
    <row r="115" spans="1:7" s="16" customFormat="1" ht="12" x14ac:dyDescent="0.2">
      <c r="A115" s="79" t="s">
        <v>56</v>
      </c>
      <c r="B115" s="137">
        <v>648.65727882068495</v>
      </c>
      <c r="C115" s="136">
        <v>626.74921434462794</v>
      </c>
      <c r="D115" s="98">
        <f>IFERROR(((B115/C115)-1)*100,IF(B115+C115&lt;&gt;0,100,0))</f>
        <v>3.4955072897802753</v>
      </c>
      <c r="E115" s="84"/>
      <c r="F115" s="137">
        <v>657.53848896491002</v>
      </c>
      <c r="G115" s="137">
        <v>648.65727882068495</v>
      </c>
    </row>
    <row r="116" spans="1:7" s="16" customFormat="1" ht="12" x14ac:dyDescent="0.2">
      <c r="A116" s="79" t="s">
        <v>57</v>
      </c>
      <c r="B116" s="137">
        <v>841.88669661547397</v>
      </c>
      <c r="C116" s="136">
        <v>821.73353653514596</v>
      </c>
      <c r="D116" s="98">
        <f>IFERROR(((B116/C116)-1)*100,IF(B116+C116&lt;&gt;0,100,0))</f>
        <v>2.4525176574031748</v>
      </c>
      <c r="E116" s="84"/>
      <c r="F116" s="137">
        <v>857.62090716703904</v>
      </c>
      <c r="G116" s="137">
        <v>841.88669661547397</v>
      </c>
    </row>
    <row r="117" spans="1:7" s="16" customFormat="1" ht="12" x14ac:dyDescent="0.2">
      <c r="A117" s="79" t="s">
        <v>59</v>
      </c>
      <c r="B117" s="137">
        <v>949.65600715083099</v>
      </c>
      <c r="C117" s="136">
        <v>939.39203710355798</v>
      </c>
      <c r="D117" s="98">
        <f>IFERROR(((B117/C117)-1)*100,IF(B117+C117&lt;&gt;0,100,0))</f>
        <v>1.0926183788953603</v>
      </c>
      <c r="E117" s="84"/>
      <c r="F117" s="137">
        <v>972.75611202973096</v>
      </c>
      <c r="G117" s="137">
        <v>949.65600715083099</v>
      </c>
    </row>
    <row r="118" spans="1:7" s="16" customFormat="1" ht="12" x14ac:dyDescent="0.2">
      <c r="A118" s="79" t="s">
        <v>58</v>
      </c>
      <c r="B118" s="137">
        <v>877.34148625447199</v>
      </c>
      <c r="C118" s="136">
        <v>901.56678743797397</v>
      </c>
      <c r="D118" s="98">
        <f>IFERROR(((B118/C118)-1)*100,IF(B118+C118&lt;&gt;0,100,0))</f>
        <v>-2.6870223616315969</v>
      </c>
      <c r="E118" s="84"/>
      <c r="F118" s="137">
        <v>900.96077781799102</v>
      </c>
      <c r="G118" s="137">
        <v>877.34148625447199</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6</v>
      </c>
      <c r="F126" s="66">
        <v>7</v>
      </c>
      <c r="G126" s="98">
        <f>IFERROR(((E126/F126)-1)*100,IF(E126+F126&lt;&gt;0,100,0))</f>
        <v>-14.28571428571429</v>
      </c>
    </row>
    <row r="127" spans="1:7" s="16" customFormat="1" ht="12" x14ac:dyDescent="0.2">
      <c r="A127" s="79" t="s">
        <v>72</v>
      </c>
      <c r="B127" s="67">
        <v>155</v>
      </c>
      <c r="C127" s="66">
        <v>63</v>
      </c>
      <c r="D127" s="98">
        <f>IFERROR(((B127/C127)-1)*100,IF(B127+C127&lt;&gt;0,100,0))</f>
        <v>146.03174603174605</v>
      </c>
      <c r="E127" s="66">
        <v>6205</v>
      </c>
      <c r="F127" s="66">
        <v>5616</v>
      </c>
      <c r="G127" s="98">
        <f>IFERROR(((E127/F127)-1)*100,IF(E127+F127&lt;&gt;0,100,0))</f>
        <v>10.487891737891729</v>
      </c>
    </row>
    <row r="128" spans="1:7" s="16" customFormat="1" ht="12" x14ac:dyDescent="0.2">
      <c r="A128" s="79" t="s">
        <v>74</v>
      </c>
      <c r="B128" s="67">
        <v>0</v>
      </c>
      <c r="C128" s="66">
        <v>6</v>
      </c>
      <c r="D128" s="98">
        <f>IFERROR(((B128/C128)-1)*100,IF(B128+C128&lt;&gt;0,100,0))</f>
        <v>-100</v>
      </c>
      <c r="E128" s="66">
        <v>151</v>
      </c>
      <c r="F128" s="66">
        <v>171</v>
      </c>
      <c r="G128" s="98">
        <f>IFERROR(((E128/F128)-1)*100,IF(E128+F128&lt;&gt;0,100,0))</f>
        <v>-11.695906432748536</v>
      </c>
    </row>
    <row r="129" spans="1:7" s="28" customFormat="1" ht="12" x14ac:dyDescent="0.2">
      <c r="A129" s="81" t="s">
        <v>34</v>
      </c>
      <c r="B129" s="82">
        <f>SUM(B126:B128)</f>
        <v>155</v>
      </c>
      <c r="C129" s="82">
        <f>SUM(C126:C128)</f>
        <v>69</v>
      </c>
      <c r="D129" s="98">
        <f>IFERROR(((B129/C129)-1)*100,IF(B129+C129&lt;&gt;0,100,0))</f>
        <v>124.63768115942031</v>
      </c>
      <c r="E129" s="82">
        <f>SUM(E126:E128)</f>
        <v>6362</v>
      </c>
      <c r="F129" s="82">
        <f>SUM(F126:F128)</f>
        <v>5794</v>
      </c>
      <c r="G129" s="98">
        <f>IFERROR(((E129/F129)-1)*100,IF(E129+F129&lt;&gt;0,100,0))</f>
        <v>9.803244735933724</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20</v>
      </c>
      <c r="C132" s="66">
        <v>0</v>
      </c>
      <c r="D132" s="98">
        <f>IFERROR(((B132/C132)-1)*100,IF(B132+C132&lt;&gt;0,100,0))</f>
        <v>100</v>
      </c>
      <c r="E132" s="66">
        <v>479</v>
      </c>
      <c r="F132" s="66">
        <v>324</v>
      </c>
      <c r="G132" s="98">
        <f>IFERROR(((E132/F132)-1)*100,IF(E132+F132&lt;&gt;0,100,0))</f>
        <v>47.839506172839499</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20</v>
      </c>
      <c r="C134" s="82">
        <f>SUM(C132:C133)</f>
        <v>0</v>
      </c>
      <c r="D134" s="98">
        <f>IFERROR(((B134/C134)-1)*100,IF(B134+C134&lt;&gt;0,100,0))</f>
        <v>100</v>
      </c>
      <c r="E134" s="82">
        <f>SUM(E132:E133)</f>
        <v>479</v>
      </c>
      <c r="F134" s="82">
        <f>SUM(F132:F133)</f>
        <v>324</v>
      </c>
      <c r="G134" s="98">
        <f>IFERROR(((E134/F134)-1)*100,IF(E134+F134&lt;&gt;0,100,0))</f>
        <v>47.839506172839499</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830</v>
      </c>
      <c r="F137" s="66">
        <v>322</v>
      </c>
      <c r="G137" s="98">
        <f>IFERROR(((E137/F137)-1)*100,IF(E137+F137&lt;&gt;0,100,0))</f>
        <v>157.76397515527952</v>
      </c>
    </row>
    <row r="138" spans="1:7" s="16" customFormat="1" ht="12" x14ac:dyDescent="0.2">
      <c r="A138" s="79" t="s">
        <v>72</v>
      </c>
      <c r="B138" s="67">
        <v>55020</v>
      </c>
      <c r="C138" s="66">
        <v>16570</v>
      </c>
      <c r="D138" s="98">
        <f>IFERROR(((B138/C138)-1)*100,IF(B138+C138&lt;&gt;0,100,0))</f>
        <v>232.04586602293301</v>
      </c>
      <c r="E138" s="66">
        <v>6291996</v>
      </c>
      <c r="F138" s="66">
        <v>5702639</v>
      </c>
      <c r="G138" s="98">
        <f>IFERROR(((E138/F138)-1)*100,IF(E138+F138&lt;&gt;0,100,0))</f>
        <v>10.334811654744414</v>
      </c>
    </row>
    <row r="139" spans="1:7" s="16" customFormat="1" ht="12" x14ac:dyDescent="0.2">
      <c r="A139" s="79" t="s">
        <v>74</v>
      </c>
      <c r="B139" s="67">
        <v>0</v>
      </c>
      <c r="C139" s="66">
        <v>277</v>
      </c>
      <c r="D139" s="98">
        <f>IFERROR(((B139/C139)-1)*100,IF(B139+C139&lt;&gt;0,100,0))</f>
        <v>-100</v>
      </c>
      <c r="E139" s="66">
        <v>7493</v>
      </c>
      <c r="F139" s="66">
        <v>7612</v>
      </c>
      <c r="G139" s="98">
        <f>IFERROR(((E139/F139)-1)*100,IF(E139+F139&lt;&gt;0,100,0))</f>
        <v>-1.5633210719915969</v>
      </c>
    </row>
    <row r="140" spans="1:7" s="16" customFormat="1" ht="12" x14ac:dyDescent="0.2">
      <c r="A140" s="81" t="s">
        <v>34</v>
      </c>
      <c r="B140" s="82">
        <f>SUM(B137:B139)</f>
        <v>55020</v>
      </c>
      <c r="C140" s="82">
        <f>SUM(C137:C139)</f>
        <v>16847</v>
      </c>
      <c r="D140" s="98">
        <f>IFERROR(((B140/C140)-1)*100,IF(B140+C140&lt;&gt;0,100,0))</f>
        <v>226.58633584614472</v>
      </c>
      <c r="E140" s="82">
        <f>SUM(E137:E139)</f>
        <v>6300319</v>
      </c>
      <c r="F140" s="82">
        <f>SUM(F137:F139)</f>
        <v>5710573</v>
      </c>
      <c r="G140" s="98">
        <f>IFERROR(((E140/F140)-1)*100,IF(E140+F140&lt;&gt;0,100,0))</f>
        <v>10.327264882175569</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9338</v>
      </c>
      <c r="C143" s="66">
        <v>0</v>
      </c>
      <c r="D143" s="98">
        <f>IFERROR(((B143/C143)-1)*100,)</f>
        <v>0</v>
      </c>
      <c r="E143" s="66">
        <v>245807</v>
      </c>
      <c r="F143" s="66">
        <v>217887</v>
      </c>
      <c r="G143" s="98">
        <f>IFERROR(((E143/F143)-1)*100,)</f>
        <v>12.813981559248599</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9338</v>
      </c>
      <c r="C145" s="82">
        <f>SUM(C143:C144)</f>
        <v>0</v>
      </c>
      <c r="D145" s="98">
        <f>IFERROR(((B145/C145)-1)*100,)</f>
        <v>0</v>
      </c>
      <c r="E145" s="82">
        <f>SUM(E143:E144)</f>
        <v>245807</v>
      </c>
      <c r="F145" s="82">
        <f>SUM(F143:F144)</f>
        <v>217887</v>
      </c>
      <c r="G145" s="98">
        <f>IFERROR(((E145/F145)-1)*100,)</f>
        <v>12.813981559248599</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19078.7575</v>
      </c>
      <c r="F148" s="66">
        <v>7543.4970000000003</v>
      </c>
      <c r="G148" s="98">
        <f>IFERROR(((E148/F148)-1)*100,IF(E148+F148&lt;&gt;0,100,0))</f>
        <v>152.91661811491406</v>
      </c>
    </row>
    <row r="149" spans="1:7" s="32" customFormat="1" x14ac:dyDescent="0.2">
      <c r="A149" s="79" t="s">
        <v>72</v>
      </c>
      <c r="B149" s="67">
        <v>4653432.0041800002</v>
      </c>
      <c r="C149" s="66">
        <v>1709062.4193599999</v>
      </c>
      <c r="D149" s="98">
        <f>IFERROR(((B149/C149)-1)*100,IF(B149+C149&lt;&gt;0,100,0))</f>
        <v>172.27981561507809</v>
      </c>
      <c r="E149" s="66">
        <v>554567190.7148</v>
      </c>
      <c r="F149" s="66">
        <v>527636553.81572998</v>
      </c>
      <c r="G149" s="98">
        <f>IFERROR(((E149/F149)-1)*100,IF(E149+F149&lt;&gt;0,100,0))</f>
        <v>5.1040127345830522</v>
      </c>
    </row>
    <row r="150" spans="1:7" s="32" customFormat="1" x14ac:dyDescent="0.2">
      <c r="A150" s="79" t="s">
        <v>74</v>
      </c>
      <c r="B150" s="67">
        <v>0</v>
      </c>
      <c r="C150" s="66">
        <v>885535.76</v>
      </c>
      <c r="D150" s="98">
        <f>IFERROR(((B150/C150)-1)*100,IF(B150+C150&lt;&gt;0,100,0))</f>
        <v>-100</v>
      </c>
      <c r="E150" s="66">
        <v>48842054.409999996</v>
      </c>
      <c r="F150" s="66">
        <v>51417730.689999998</v>
      </c>
      <c r="G150" s="98">
        <f>IFERROR(((E150/F150)-1)*100,IF(E150+F150&lt;&gt;0,100,0))</f>
        <v>-5.0093153576319382</v>
      </c>
    </row>
    <row r="151" spans="1:7" s="16" customFormat="1" ht="12" x14ac:dyDescent="0.2">
      <c r="A151" s="81" t="s">
        <v>34</v>
      </c>
      <c r="B151" s="82">
        <f>SUM(B148:B150)</f>
        <v>4653432.0041800002</v>
      </c>
      <c r="C151" s="82">
        <f>SUM(C148:C150)</f>
        <v>2594598.17936</v>
      </c>
      <c r="D151" s="98">
        <f>IFERROR(((B151/C151)-1)*100,IF(B151+C151&lt;&gt;0,100,0))</f>
        <v>79.350777364988573</v>
      </c>
      <c r="E151" s="82">
        <f>SUM(E148:E150)</f>
        <v>603428323.88230002</v>
      </c>
      <c r="F151" s="82">
        <f>SUM(F148:F150)</f>
        <v>579061828.00272989</v>
      </c>
      <c r="G151" s="98">
        <f>IFERROR(((E151/F151)-1)*100,IF(E151+F151&lt;&gt;0,100,0))</f>
        <v>4.2079264598762878</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15580.698</v>
      </c>
      <c r="C154" s="66">
        <v>0</v>
      </c>
      <c r="D154" s="98">
        <f>IFERROR(((B154/C154)-1)*100,IF(B154+C154&lt;&gt;0,100,0))</f>
        <v>100</v>
      </c>
      <c r="E154" s="66">
        <v>351570.81400000001</v>
      </c>
      <c r="F154" s="66">
        <v>358332.69163999998</v>
      </c>
      <c r="G154" s="98">
        <f>IFERROR(((E154/F154)-1)*100,IF(E154+F154&lt;&gt;0,100,0))</f>
        <v>-1.8870389997218906</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15580.698</v>
      </c>
      <c r="C156" s="82">
        <f>SUM(C154:C155)</f>
        <v>0</v>
      </c>
      <c r="D156" s="98">
        <f>IFERROR(((B156/C156)-1)*100,IF(B156+C156&lt;&gt;0,100,0))</f>
        <v>100</v>
      </c>
      <c r="E156" s="82">
        <f>SUM(E154:E155)</f>
        <v>351570.81400000001</v>
      </c>
      <c r="F156" s="82">
        <f>SUM(F154:F155)</f>
        <v>358332.69163999998</v>
      </c>
      <c r="G156" s="98">
        <f>IFERROR(((E156/F156)-1)*100,IF(E156+F156&lt;&gt;0,100,0))</f>
        <v>-1.8870389997218906</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0</v>
      </c>
      <c r="C159" s="66">
        <v>315</v>
      </c>
      <c r="D159" s="98">
        <f>IFERROR(((B159/C159)-1)*100,IF(B159+C159&lt;&gt;0,100,0))</f>
        <v>-100</v>
      </c>
      <c r="E159" s="78"/>
      <c r="F159" s="78"/>
      <c r="G159" s="65"/>
    </row>
    <row r="160" spans="1:7" s="16" customFormat="1" ht="12" x14ac:dyDescent="0.2">
      <c r="A160" s="79" t="s">
        <v>72</v>
      </c>
      <c r="B160" s="67">
        <v>1281975</v>
      </c>
      <c r="C160" s="66">
        <v>1171021</v>
      </c>
      <c r="D160" s="98">
        <f>IFERROR(((B160/C160)-1)*100,IF(B160+C160&lt;&gt;0,100,0))</f>
        <v>9.474979526413275</v>
      </c>
      <c r="E160" s="78"/>
      <c r="F160" s="78"/>
      <c r="G160" s="65"/>
    </row>
    <row r="161" spans="1:7" s="16" customFormat="1" ht="12" x14ac:dyDescent="0.2">
      <c r="A161" s="79" t="s">
        <v>74</v>
      </c>
      <c r="B161" s="67">
        <v>1591</v>
      </c>
      <c r="C161" s="66">
        <v>2020</v>
      </c>
      <c r="D161" s="98">
        <f>IFERROR(((B161/C161)-1)*100,IF(B161+C161&lt;&gt;0,100,0))</f>
        <v>-21.237623762376234</v>
      </c>
      <c r="E161" s="78"/>
      <c r="F161" s="78"/>
      <c r="G161" s="65"/>
    </row>
    <row r="162" spans="1:7" s="28" customFormat="1" ht="12" x14ac:dyDescent="0.2">
      <c r="A162" s="81" t="s">
        <v>34</v>
      </c>
      <c r="B162" s="82">
        <f>SUM(B159:B161)</f>
        <v>1283566</v>
      </c>
      <c r="C162" s="82">
        <f>SUM(C159:C161)</f>
        <v>1173356</v>
      </c>
      <c r="D162" s="98">
        <f>IFERROR(((B162/C162)-1)*100,IF(B162+C162&lt;&gt;0,100,0))</f>
        <v>9.3927162770719228</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121593</v>
      </c>
      <c r="C165" s="66">
        <v>94782</v>
      </c>
      <c r="D165" s="98">
        <f>IFERROR(((B165/C165)-1)*100,IF(B165+C165&lt;&gt;0,100,0))</f>
        <v>28.287016522124464</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121593</v>
      </c>
      <c r="C167" s="82">
        <f>SUM(C165:C166)</f>
        <v>94782</v>
      </c>
      <c r="D167" s="98">
        <f>IFERROR(((B167/C167)-1)*100,IF(B167+C167&lt;&gt;0,100,0))</f>
        <v>28.287016522124464</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12346</v>
      </c>
      <c r="C175" s="113">
        <v>9349</v>
      </c>
      <c r="D175" s="111">
        <f>IFERROR(((B175/C175)-1)*100,IF(B175+C175&lt;&gt;0,100,0))</f>
        <v>32.05690448176275</v>
      </c>
      <c r="E175" s="113">
        <v>219173</v>
      </c>
      <c r="F175" s="113">
        <v>178085</v>
      </c>
      <c r="G175" s="111">
        <f>IFERROR(((E175/F175)-1)*100,IF(E175+F175&lt;&gt;0,100,0))</f>
        <v>23.072128477973997</v>
      </c>
    </row>
    <row r="176" spans="1:7" x14ac:dyDescent="0.2">
      <c r="A176" s="101" t="s">
        <v>32</v>
      </c>
      <c r="B176" s="112">
        <v>64029</v>
      </c>
      <c r="C176" s="113">
        <v>71245</v>
      </c>
      <c r="D176" s="111">
        <f t="shared" ref="D176:D178" si="5">IFERROR(((B176/C176)-1)*100,IF(B176+C176&lt;&gt;0,100,0))</f>
        <v>-10.128430065267736</v>
      </c>
      <c r="E176" s="113">
        <v>1209930</v>
      </c>
      <c r="F176" s="113">
        <v>1180752</v>
      </c>
      <c r="G176" s="111">
        <f>IFERROR(((E176/F176)-1)*100,IF(E176+F176&lt;&gt;0,100,0))</f>
        <v>2.4711370380909869</v>
      </c>
    </row>
    <row r="177" spans="1:7" x14ac:dyDescent="0.2">
      <c r="A177" s="101" t="s">
        <v>92</v>
      </c>
      <c r="B177" s="112">
        <v>25135120</v>
      </c>
      <c r="C177" s="113">
        <v>32974108</v>
      </c>
      <c r="D177" s="111">
        <f t="shared" si="5"/>
        <v>-23.77316165762543</v>
      </c>
      <c r="E177" s="113">
        <v>495104910</v>
      </c>
      <c r="F177" s="113">
        <v>471334373</v>
      </c>
      <c r="G177" s="111">
        <f>IFERROR(((E177/F177)-1)*100,IF(E177+F177&lt;&gt;0,100,0))</f>
        <v>5.0432428360152715</v>
      </c>
    </row>
    <row r="178" spans="1:7" x14ac:dyDescent="0.2">
      <c r="A178" s="101" t="s">
        <v>93</v>
      </c>
      <c r="B178" s="112">
        <v>119312</v>
      </c>
      <c r="C178" s="113">
        <v>112452</v>
      </c>
      <c r="D178" s="111">
        <f t="shared" si="5"/>
        <v>6.1003806068366861</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305</v>
      </c>
      <c r="C181" s="113">
        <v>427</v>
      </c>
      <c r="D181" s="111">
        <f t="shared" ref="D181:D184" si="6">IFERROR(((B181/C181)-1)*100,IF(B181+C181&lt;&gt;0,100,0))</f>
        <v>-28.571428571428569</v>
      </c>
      <c r="E181" s="113">
        <v>5961</v>
      </c>
      <c r="F181" s="113">
        <v>8423</v>
      </c>
      <c r="G181" s="111">
        <f t="shared" ref="G181" si="7">IFERROR(((E181/F181)-1)*100,IF(E181+F181&lt;&gt;0,100,0))</f>
        <v>-29.22949068028019</v>
      </c>
    </row>
    <row r="182" spans="1:7" x14ac:dyDescent="0.2">
      <c r="A182" s="101" t="s">
        <v>32</v>
      </c>
      <c r="B182" s="112">
        <v>3982</v>
      </c>
      <c r="C182" s="113">
        <v>5827</v>
      </c>
      <c r="D182" s="111">
        <f t="shared" si="6"/>
        <v>-31.662948343916252</v>
      </c>
      <c r="E182" s="113">
        <v>68549</v>
      </c>
      <c r="F182" s="113">
        <v>118988</v>
      </c>
      <c r="G182" s="111">
        <f t="shared" ref="G182" si="8">IFERROR(((E182/F182)-1)*100,IF(E182+F182&lt;&gt;0,100,0))</f>
        <v>-42.389988906444344</v>
      </c>
    </row>
    <row r="183" spans="1:7" x14ac:dyDescent="0.2">
      <c r="A183" s="101" t="s">
        <v>92</v>
      </c>
      <c r="B183" s="112">
        <v>53715</v>
      </c>
      <c r="C183" s="113">
        <v>204745</v>
      </c>
      <c r="D183" s="111">
        <f t="shared" si="6"/>
        <v>-73.764927104446997</v>
      </c>
      <c r="E183" s="113">
        <v>794298</v>
      </c>
      <c r="F183" s="113">
        <v>2555256</v>
      </c>
      <c r="G183" s="111">
        <f t="shared" ref="G183" si="9">IFERROR(((E183/F183)-1)*100,IF(E183+F183&lt;&gt;0,100,0))</f>
        <v>-68.9151302256995</v>
      </c>
    </row>
    <row r="184" spans="1:7" x14ac:dyDescent="0.2">
      <c r="A184" s="101" t="s">
        <v>93</v>
      </c>
      <c r="B184" s="112">
        <v>37039</v>
      </c>
      <c r="C184" s="113">
        <v>43313</v>
      </c>
      <c r="D184" s="111">
        <f t="shared" si="6"/>
        <v>-14.485258467434715</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2023-05-22T06:34:38Z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