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9C16BAF3-348F-45CF-805C-4C140AB75C85}" xr6:coauthVersionLast="47" xr6:coauthVersionMax="47" xr10:uidLastSave="{00000000-0000-0000-0000-000000000000}"/>
  <bookViews>
    <workbookView xWindow="4065"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<sst xmlns="http://schemas.openxmlformats.org/spreadsheetml/2006/main" count="270" uniqueCount="102">
  <si>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</si>
  <si>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</si>
  <si>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</si>
  <si>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</si>
  <si>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</si>
  <si>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</si>
  <si>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</si>
  <si>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</si>
  <si>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</si>
  <si>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</si>
  <si>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</si>
  <si>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</si>
  <si>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</si>
  <si>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</si>
  <si>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</si>
  <si>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</si>
  <si>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</si>
  <si>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</si>
  <si>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</si>
  <si>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</si>
  <si>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</si>
  <si>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</si>
  <si>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</si>
  <si>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</si>
  <si>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</si>
  <si>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</si>
  <si>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</si>
  <si>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</si>
  <si>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</si>
  <si>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</si>
  <si>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</si>
  <si>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</si>
  <si>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</si>
  <si>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</si>
  <si>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</si>
  <si>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</si>
  <si>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</si>
  <si>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</si>
  <si>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</si>
  <si>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</si>
  <si>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</si>
  <si>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</si>
  <si>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</si>
  <si>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</si>
  <si>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</si>
  <si>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</si>
  <si>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</si>
  <si>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</si>
  <si>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</si>
  <si>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</si>
  <si>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</si>
  <si>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</si>
  <si>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</si>
  <si>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</si>
  <si>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</si>
  <si>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</si>
  <si>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</si>
  <si>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</si>
  <si>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</si>
  <si>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</si>
  <si>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</si>
  <si>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</si>
  <si>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</si>
  <si>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</si>
  <si>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</si>
  <si>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</si>
  <si>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</si>
  <si>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</si>
  <si>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</si>
  <si>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</si>
  <si>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</si>
  <si>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</si>
  <si>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</si>
  <si>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</si>
  <si>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</si>
  <si>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</si>
  <si>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</si>
  <si>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</si>
  <si>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</si>
  <si>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</si>
  <si>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</si>
  <si>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</si>
  <si>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</si>
  <si>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</si>
  <si>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</si>
  <si>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</si>
  <si>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</si>
  <si>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</si>
  <si>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</si>
  <si>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</si>
  <si>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</si>
  <si>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</si>
  <si>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</si>
  <si>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</si>
  <si>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</si>
  <si>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</si>
  <si>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</si>
  <si>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</si>
  <si>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</si>
  <si>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9 June 2023</t>
  </si>
  <si>
    <t>09.06.2023</t>
  </si>
  <si>
    <t>10.06.2022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</si>
</sst>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1899087</v>
      </c>
      <c r="C11" s="67">
        <v>1456829</v>
      </c>
      <c r="D11" s="98">
        <f>IFERROR(((B11/C11)-1)*100,IF(B11+C11&lt;&gt;0,100,0))</f>
        <v>30.357577999888807</v>
      </c>
      <c r="E11" s="67">
        <v>34733796</v>
      </c>
      <c r="F11" s="67">
        <v>37789769</v>
      </c>
      <c r="G11" s="98">
        <f>IFERROR(((E11/F11)-1)*100,IF(E11+F11&lt;&gt;0,100,0))</f>
        <v>-8.0867734333067816</v>
      </c>
    </row>
    <row r="12" spans="1:7" s="16" customFormat="1" ht="12" x14ac:dyDescent="0.2">
      <c r="A12" s="64" t="s">
        <v>9</v>
      </c>
      <c r="B12" s="67">
        <v>1746601.4920000001</v>
      </c>
      <c r="C12" s="67">
        <v>1399467.267</v>
      </c>
      <c r="D12" s="98">
        <f>IFERROR(((B12/C12)-1)*100,IF(B12+C12&lt;&gt;0,100,0))</f>
        <v>24.804740574185935</v>
      </c>
      <c r="E12" s="67">
        <v>35223121.299999997</v>
      </c>
      <c r="F12" s="67">
        <v>37300003.053000003</v>
      </c>
      <c r="G12" s="98">
        <f>IFERROR(((E12/F12)-1)*100,IF(E12+F12&lt;&gt;0,100,0))</f>
        <v>-5.5680471394303659</v>
      </c>
    </row>
    <row r="13" spans="1:7" s="16" customFormat="1" ht="12" x14ac:dyDescent="0.2">
      <c r="A13" s="64" t="s">
        <v>10</v>
      </c>
      <c r="B13" s="67">
        <v>121804649.09586699</v>
      </c>
      <c r="C13" s="67">
        <v>96494334.207801402</v>
      </c>
      <c r="D13" s="98">
        <f>IFERROR(((B13/C13)-1)*100,IF(B13+C13&lt;&gt;0,100,0))</f>
        <v>26.229845613069468</v>
      </c>
      <c r="E13" s="67">
        <v>2532328321.26158</v>
      </c>
      <c r="F13" s="67">
        <v>2756933552.07341</v>
      </c>
      <c r="G13" s="98">
        <f>IFERROR(((E13/F13)-1)*100,IF(E13+F13&lt;&gt;0,100,0))</f>
        <v>-8.146922171661009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429</v>
      </c>
      <c r="C16" s="67">
        <v>440</v>
      </c>
      <c r="D16" s="98">
        <f>IFERROR(((B16/C16)-1)*100,IF(B16+C16&lt;&gt;0,100,0))</f>
        <v>-2.5000000000000022</v>
      </c>
      <c r="E16" s="67">
        <v>8891</v>
      </c>
      <c r="F16" s="67">
        <v>9000</v>
      </c>
      <c r="G16" s="98">
        <f>IFERROR(((E16/F16)-1)*100,IF(E16+F16&lt;&gt;0,100,0))</f>
        <v>-1.2111111111111073</v>
      </c>
    </row>
    <row r="17" spans="1:7" s="16" customFormat="1" ht="12" x14ac:dyDescent="0.2">
      <c r="A17" s="64" t="s">
        <v>9</v>
      </c>
      <c r="B17" s="67">
        <v>163777.62100000001</v>
      </c>
      <c r="C17" s="67">
        <v>136378.962</v>
      </c>
      <c r="D17" s="98">
        <f>IFERROR(((B17/C17)-1)*100,IF(B17+C17&lt;&gt;0,100,0))</f>
        <v>20.090092048068243</v>
      </c>
      <c r="E17" s="67">
        <v>3980139.6140000001</v>
      </c>
      <c r="F17" s="67">
        <v>3970283.949</v>
      </c>
      <c r="G17" s="98">
        <f>IFERROR(((E17/F17)-1)*100,IF(E17+F17&lt;&gt;0,100,0))</f>
        <v>0.24823577171306788</v>
      </c>
    </row>
    <row r="18" spans="1:7" s="16" customFormat="1" ht="12" x14ac:dyDescent="0.2">
      <c r="A18" s="64" t="s">
        <v>10</v>
      </c>
      <c r="B18" s="67">
        <v>11510690.473857399</v>
      </c>
      <c r="C18" s="67">
        <v>8567579.97684641</v>
      </c>
      <c r="D18" s="98">
        <f>IFERROR(((B18/C18)-1)*100,IF(B18+C18&lt;&gt;0,100,0))</f>
        <v>34.351713143789063</v>
      </c>
      <c r="E18" s="67">
        <v>228545275.08760399</v>
      </c>
      <c r="F18" s="67">
        <v>255706248.113249</v>
      </c>
      <c r="G18" s="98">
        <f>IFERROR(((E18/F18)-1)*100,IF(E18+F18&lt;&gt;0,100,0))</f>
        <v>-10.621943431595682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18540998.889710002</v>
      </c>
      <c r="C24" s="66">
        <v>11044144.630480001</v>
      </c>
      <c r="D24" s="65">
        <f>B24-C24</f>
        <v>7496854.2592300009</v>
      </c>
      <c r="E24" s="67">
        <v>363397372.49381</v>
      </c>
      <c r="F24" s="67">
        <v>453407040.08519</v>
      </c>
      <c r="G24" s="65">
        <f>E24-F24</f>
        <v>-90009667.59138</v>
      </c>
    </row>
    <row r="25" spans="1:7" s="16" customFormat="1" ht="12" x14ac:dyDescent="0.2">
      <c r="A25" s="68" t="s">
        <v>15</v>
      </c>
      <c r="B25" s="66">
        <v>22746455.39469</v>
      </c>
      <c r="C25" s="66">
        <v>17947281.590739999</v>
      </c>
      <c r="D25" s="65">
        <f>B25-C25</f>
        <v>4799173.8039500006</v>
      </c>
      <c r="E25" s="67">
        <v>407167332.18997002</v>
      </c>
      <c r="F25" s="67">
        <v>461994701.23082</v>
      </c>
      <c r="G25" s="65">
        <f>E25-F25</f>
        <v>-54827369.040849984</v>
      </c>
    </row>
    <row r="26" spans="1:7" s="28" customFormat="1" ht="12" x14ac:dyDescent="0.2">
      <c r="A26" s="69" t="s">
        <v>16</v>
      </c>
      <c r="B26" s="70">
        <f>B24-B25</f>
        <v>-4205456.5049799979</v>
      </c>
      <c r="C26" s="70">
        <f>C24-C25</f>
        <v>-6903136.9602599982</v>
      </c>
      <c r="D26" s="70"/>
      <c r="E26" s="70">
        <f>E24-E25</f>
        <v>-43769959.696160018</v>
      </c>
      <c r="F26" s="70">
        <f>F24-F25</f>
        <v>-8587661.145630002</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76936.107833639995</v>
      </c>
      <c r="C33" s="132">
        <v>67803.513423819997</v>
      </c>
      <c r="D33" s="98">
        <f t="shared" ref="D33:D42" si="0">IFERROR(((B33/C33)-1)*100,IF(B33+C33&lt;&gt;0,100,0))</f>
        <v>13.469205279577201</v>
      </c>
      <c r="E33" s="64"/>
      <c r="F33" s="132">
        <v>77474.820000000007</v>
      </c>
      <c r="G33" s="132">
        <v>76056.3</v>
      </c>
    </row>
    <row r="34" spans="1:7" s="16" customFormat="1" ht="12" x14ac:dyDescent="0.2">
      <c r="A34" s="64" t="s">
        <v>23</v>
      </c>
      <c r="B34" s="132">
        <v>75473.652206209998</v>
      </c>
      <c r="C34" s="132">
        <v>75708.860839350004</v>
      </c>
      <c r="D34" s="98">
        <f t="shared" si="0"/>
        <v>-0.31067517135029421</v>
      </c>
      <c r="E34" s="64"/>
      <c r="F34" s="132">
        <v>75949.17</v>
      </c>
      <c r="G34" s="132">
        <v>72966.47</v>
      </c>
    </row>
    <row r="35" spans="1:7" s="16" customFormat="1" ht="12" x14ac:dyDescent="0.2">
      <c r="A35" s="64" t="s">
        <v>24</v>
      </c>
      <c r="B35" s="132">
        <v>67594.427087260003</v>
      </c>
      <c r="C35" s="132">
        <v>68105.176476559995</v>
      </c>
      <c r="D35" s="98">
        <f t="shared" si="0"/>
        <v>-0.74994209797808464</v>
      </c>
      <c r="E35" s="64"/>
      <c r="F35" s="132">
        <v>68032.2</v>
      </c>
      <c r="G35" s="132">
        <v>67003.44</v>
      </c>
    </row>
    <row r="36" spans="1:7" s="16" customFormat="1" ht="12" x14ac:dyDescent="0.2">
      <c r="A36" s="64" t="s">
        <v>25</v>
      </c>
      <c r="B36" s="132">
        <v>71602.067357399996</v>
      </c>
      <c r="C36" s="132">
        <v>61348.186449269997</v>
      </c>
      <c r="D36" s="98">
        <f t="shared" si="0"/>
        <v>16.714236396554494</v>
      </c>
      <c r="E36" s="64"/>
      <c r="F36" s="132">
        <v>72221.460000000006</v>
      </c>
      <c r="G36" s="132">
        <v>70844.56</v>
      </c>
    </row>
    <row r="37" spans="1:7" s="16" customFormat="1" ht="12" x14ac:dyDescent="0.2">
      <c r="A37" s="64" t="s">
        <v>79</v>
      </c>
      <c r="B37" s="132">
        <v>68392.509248720002</v>
      </c>
      <c r="C37" s="132">
        <v>72017.689573440002</v>
      </c>
      <c r="D37" s="98">
        <f t="shared" si="0"/>
        <v>-5.0337359420885353</v>
      </c>
      <c r="E37" s="64"/>
      <c r="F37" s="132">
        <v>70843.08</v>
      </c>
      <c r="G37" s="132">
        <v>67772.61</v>
      </c>
    </row>
    <row r="38" spans="1:7" s="16" customFormat="1" ht="12" x14ac:dyDescent="0.2">
      <c r="A38" s="64" t="s">
        <v>26</v>
      </c>
      <c r="B38" s="132">
        <v>102983.94228587</v>
      </c>
      <c r="C38" s="132">
        <v>75271.987258759997</v>
      </c>
      <c r="D38" s="98">
        <f t="shared" si="0"/>
        <v>36.81576113016061</v>
      </c>
      <c r="E38" s="64"/>
      <c r="F38" s="132">
        <v>105287.3</v>
      </c>
      <c r="G38" s="132">
        <v>102608.56</v>
      </c>
    </row>
    <row r="39" spans="1:7" s="16" customFormat="1" ht="12" x14ac:dyDescent="0.2">
      <c r="A39" s="64" t="s">
        <v>27</v>
      </c>
      <c r="B39" s="132">
        <v>15876.71103715</v>
      </c>
      <c r="C39" s="132">
        <v>15310.45647535</v>
      </c>
      <c r="D39" s="98">
        <f t="shared" si="0"/>
        <v>3.6984825547930367</v>
      </c>
      <c r="E39" s="64"/>
      <c r="F39" s="132">
        <v>15914.81</v>
      </c>
      <c r="G39" s="132">
        <v>14699.27</v>
      </c>
    </row>
    <row r="40" spans="1:7" s="16" customFormat="1" ht="12" x14ac:dyDescent="0.2">
      <c r="A40" s="64" t="s">
        <v>28</v>
      </c>
      <c r="B40" s="132">
        <v>100521.17443167001</v>
      </c>
      <c r="C40" s="132">
        <v>79145.106638969999</v>
      </c>
      <c r="D40" s="98">
        <f t="shared" si="0"/>
        <v>27.008704265457027</v>
      </c>
      <c r="E40" s="64"/>
      <c r="F40" s="132">
        <v>100963.04</v>
      </c>
      <c r="G40" s="132">
        <v>98748.25</v>
      </c>
    </row>
    <row r="41" spans="1:7" s="16" customFormat="1" ht="12" x14ac:dyDescent="0.2">
      <c r="A41" s="64" t="s">
        <v>29</v>
      </c>
      <c r="B41" s="72"/>
      <c r="C41" s="72"/>
      <c r="D41" s="98">
        <f t="shared" si="0"/>
        <v>0</v>
      </c>
      <c r="E41" s="64"/>
      <c r="F41" s="72"/>
      <c r="G41" s="72"/>
    </row>
    <row r="42" spans="1:7" s="16" customFormat="1" ht="12" x14ac:dyDescent="0.2">
      <c r="A42" s="64" t="s">
        <v>78</v>
      </c>
      <c r="B42" s="132">
        <v>856.14604441999995</v>
      </c>
      <c r="C42" s="132">
        <v>1375.8087697200001</v>
      </c>
      <c r="D42" s="98">
        <f t="shared" si="0"/>
        <v>-37.771435735633531</v>
      </c>
      <c r="E42" s="64"/>
      <c r="F42" s="132">
        <v>866.72</v>
      </c>
      <c r="G42" s="132">
        <v>776.34</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21649.226233139801</v>
      </c>
      <c r="D48" s="72"/>
      <c r="E48" s="133">
        <v>20084.765823526799</v>
      </c>
      <c r="F48" s="72"/>
      <c r="G48" s="98">
        <f>IFERROR(((C48/E48)-1)*100,IF(C48+E48&lt;&gt;0,100,0))</f>
        <v>7.7892887741834338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2701</v>
      </c>
      <c r="D54" s="75"/>
      <c r="E54" s="134">
        <v>642657</v>
      </c>
      <c r="F54" s="134">
        <v>60541969.740000002</v>
      </c>
      <c r="G54" s="134">
        <v>8136087.2400000002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7402</v>
      </c>
      <c r="C68" s="66">
        <v>5531</v>
      </c>
      <c r="D68" s="98">
        <f>IFERROR(((B68/C68)-1)*100,IF(B68+C68&lt;&gt;0,100,0))</f>
        <v>33.827517627915384</v>
      </c>
      <c r="E68" s="66">
        <v>156297</v>
      </c>
      <c r="F68" s="66">
        <v>142737</v>
      </c>
      <c r="G68" s="98">
        <f>IFERROR(((E68/F68)-1)*100,IF(E68+F68&lt;&gt;0,100,0))</f>
        <v>9.499989491162065</v>
      </c>
    </row>
    <row r="69" spans="1:7" s="16" customFormat="1" ht="12" x14ac:dyDescent="0.2">
      <c r="A69" s="79" t="s">
        <v>54</v>
      </c>
      <c r="B69" s="67">
        <v>286710704.755</v>
      </c>
      <c r="C69" s="66">
        <v>166566717.19</v>
      </c>
      <c r="D69" s="98">
        <f>IFERROR(((B69/C69)-1)*100,IF(B69+C69&lt;&gt;0,100,0))</f>
        <v>72.129648462695982</v>
      </c>
      <c r="E69" s="66">
        <v>5655149224.8129997</v>
      </c>
      <c r="F69" s="66">
        <v>4418792044.1610003</v>
      </c>
      <c r="G69" s="98">
        <f>IFERROR(((E69/F69)-1)*100,IF(E69+F69&lt;&gt;0,100,0))</f>
        <v>27.979528529425224</v>
      </c>
    </row>
    <row r="70" spans="1:7" s="62" customFormat="1" ht="12" x14ac:dyDescent="0.2">
      <c r="A70" s="79" t="s">
        <v>55</v>
      </c>
      <c r="B70" s="67">
        <v>245170173.80666</v>
      </c>
      <c r="C70" s="66">
        <v>160212974.33396</v>
      </c>
      <c r="D70" s="98">
        <f>IFERROR(((B70/C70)-1)*100,IF(B70+C70&lt;&gt;0,100,0))</f>
        <v>53.027665097589917</v>
      </c>
      <c r="E70" s="66">
        <v>5146025740.48176</v>
      </c>
      <c r="F70" s="66">
        <v>4318689867.5826597</v>
      </c>
      <c r="G70" s="98">
        <f>IFERROR(((E70/F70)-1)*100,IF(E70+F70&lt;&gt;0,100,0))</f>
        <v>19.157103155503783</v>
      </c>
    </row>
    <row r="71" spans="1:7" s="16" customFormat="1" ht="12" x14ac:dyDescent="0.2">
      <c r="A71" s="79" t="s">
        <v>94</v>
      </c>
      <c r="B71" s="98">
        <f>IFERROR(B69/B68/1000,)</f>
        <v>38.734221123345044</v>
      </c>
      <c r="C71" s="98">
        <f>IFERROR(C69/C68/1000,)</f>
        <v>30.115117915386005</v>
      </c>
      <c r="D71" s="98">
        <f>IFERROR(((B71/C71)-1)*100,IF(B71+C71&lt;&gt;0,100,0))</f>
        <v>28.620519541633559</v>
      </c>
      <c r="E71" s="98">
        <f>IFERROR(E69/E68/1000,)</f>
        <v>36.182071471704511</v>
      </c>
      <c r="F71" s="98">
        <f>IFERROR(F69/F68/1000,)</f>
        <v>30.957579633598861</v>
      </c>
      <c r="G71" s="98">
        <f>IFERROR(((E71/F71)-1)*100,IF(E71+F71&lt;&gt;0,100,0))</f>
        <v>16.876292978781215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2947</v>
      </c>
      <c r="C74" s="66">
        <v>3187</v>
      </c>
      <c r="D74" s="98">
        <f>IFERROR(((B74/C74)-1)*100,IF(B74+C74&lt;&gt;0,100,0))</f>
        <v>-7.5305930342014378</v>
      </c>
      <c r="E74" s="66">
        <v>63078</v>
      </c>
      <c r="F74" s="66">
        <v>62657</v>
      </c>
      <c r="G74" s="98">
        <f>IFERROR(((E74/F74)-1)*100,IF(E74+F74&lt;&gt;0,100,0))</f>
        <v>0.67191215666246862</v>
      </c>
    </row>
    <row r="75" spans="1:7" s="16" customFormat="1" ht="12" x14ac:dyDescent="0.2">
      <c r="A75" s="79" t="s">
        <v>54</v>
      </c>
      <c r="B75" s="67">
        <v>653617956.926</v>
      </c>
      <c r="C75" s="66">
        <v>547912908.10599995</v>
      </c>
      <c r="D75" s="98">
        <f>IFERROR(((B75/C75)-1)*100,IF(B75+C75&lt;&gt;0,100,0))</f>
        <v>19.292308550531565</v>
      </c>
      <c r="E75" s="66">
        <v>13581637211.743999</v>
      </c>
      <c r="F75" s="66">
        <v>12152013039.752001</v>
      </c>
      <c r="G75" s="98">
        <f>IFERROR(((E75/F75)-1)*100,IF(E75+F75&lt;&gt;0,100,0))</f>
        <v>11.764504920422425</v>
      </c>
    </row>
    <row r="76" spans="1:7" s="16" customFormat="1" ht="12" x14ac:dyDescent="0.2">
      <c r="A76" s="79" t="s">
        <v>55</v>
      </c>
      <c r="B76" s="67">
        <v>569510375.97151995</v>
      </c>
      <c r="C76" s="66">
        <v>518267143.27114999</v>
      </c>
      <c r="D76" s="98">
        <f>IFERROR(((B76/C76)-1)*100,IF(B76+C76&lt;&gt;0,100,0))</f>
        <v>9.887416820780448</v>
      </c>
      <c r="E76" s="66">
        <v>12496895386.9713</v>
      </c>
      <c r="F76" s="66">
        <v>11497895175.8508</v>
      </c>
      <c r="G76" s="98">
        <f>IFERROR(((E76/F76)-1)*100,IF(E76+F76&lt;&gt;0,100,0))</f>
        <v>8.6885486068677622</v>
      </c>
    </row>
    <row r="77" spans="1:7" s="16" customFormat="1" ht="12" x14ac:dyDescent="0.2">
      <c r="A77" s="79" t="s">
        <v>94</v>
      </c>
      <c r="B77" s="98">
        <f>IFERROR(B75/B74/1000,)</f>
        <v>221.79095925551408</v>
      </c>
      <c r="C77" s="98">
        <f>IFERROR(C75/C74/1000,)</f>
        <v>171.92121371383743</v>
      </c>
      <c r="D77" s="98">
        <f>IFERROR(((B77/C77)-1)*100,IF(B77+C77&lt;&gt;0,100,0))</f>
        <v>29.007325195298339</v>
      </c>
      <c r="E77" s="98">
        <f>IFERROR(E75/E74/1000,)</f>
        <v>215.31496261365294</v>
      </c>
      <c r="F77" s="98">
        <f>IFERROR(F75/F74/1000,)</f>
        <v>193.9450187489347</v>
      </c>
      <c r="G77" s="98">
        <f>IFERROR(((E77/F77)-1)*100,IF(E77+F77&lt;&gt;0,100,0))</f>
        <v>11.018557734850631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220</v>
      </c>
      <c r="C80" s="66">
        <v>188</v>
      </c>
      <c r="D80" s="98">
        <f>IFERROR(((B80/C80)-1)*100,IF(B80+C80&lt;&gt;0,100,0))</f>
        <v>17.021276595744684</v>
      </c>
      <c r="E80" s="66">
        <v>4547</v>
      </c>
      <c r="F80" s="66">
        <v>4581</v>
      </c>
      <c r="G80" s="98">
        <f>IFERROR(((E80/F80)-1)*100,IF(E80+F80&lt;&gt;0,100,0))</f>
        <v>-0.74219602706832033</v>
      </c>
    </row>
    <row r="81" spans="1:7" s="16" customFormat="1" ht="12" x14ac:dyDescent="0.2">
      <c r="A81" s="79" t="s">
        <v>54</v>
      </c>
      <c r="B81" s="67">
        <v>19760683.802999999</v>
      </c>
      <c r="C81" s="66">
        <v>14387685.226</v>
      </c>
      <c r="D81" s="98">
        <f>IFERROR(((B81/C81)-1)*100,IF(B81+C81&lt;&gt;0,100,0))</f>
        <v>37.344426796955844</v>
      </c>
      <c r="E81" s="66">
        <v>516272713.43199998</v>
      </c>
      <c r="F81" s="66">
        <v>524702693.55400002</v>
      </c>
      <c r="G81" s="98">
        <f>IFERROR(((E81/F81)-1)*100,IF(E81+F81&lt;&gt;0,100,0))</f>
        <v>-1.6066203252933065</v>
      </c>
    </row>
    <row r="82" spans="1:7" s="16" customFormat="1" ht="12" x14ac:dyDescent="0.2">
      <c r="A82" s="79" t="s">
        <v>55</v>
      </c>
      <c r="B82" s="67">
        <v>3599272.79209009</v>
      </c>
      <c r="C82" s="66">
        <v>5654709.0520399204</v>
      </c>
      <c r="D82" s="98">
        <f>IFERROR(((B82/C82)-1)*100,IF(B82+C82&lt;&gt;0,100,0))</f>
        <v>-36.349107284455904</v>
      </c>
      <c r="E82" s="66">
        <v>132338066.53893</v>
      </c>
      <c r="F82" s="66">
        <v>239716259.641541</v>
      </c>
      <c r="G82" s="98">
        <f>IFERROR(((E82/F82)-1)*100,IF(E82+F82&lt;&gt;0,100,0))</f>
        <v>-44.793871414137143</v>
      </c>
    </row>
    <row r="83" spans="1:7" s="32" customFormat="1" x14ac:dyDescent="0.2">
      <c r="A83" s="79" t="s">
        <v>94</v>
      </c>
      <c r="B83" s="98">
        <f>IFERROR(B81/B80/1000,)</f>
        <v>89.821290013636357</v>
      </c>
      <c r="C83" s="98">
        <f>IFERROR(C81/C80/1000,)</f>
        <v>76.530240563829793</v>
      </c>
      <c r="D83" s="98">
        <f>IFERROR(((B83/C83)-1)*100,IF(B83+C83&lt;&gt;0,100,0))</f>
        <v>17.367055626489524</v>
      </c>
      <c r="E83" s="98">
        <f>IFERROR(E81/E80/1000,)</f>
        <v>113.5413928814603</v>
      </c>
      <c r="F83" s="98">
        <f>IFERROR(F81/F80/1000,)</f>
        <v>114.53889839642</v>
      </c>
      <c r="G83" s="98">
        <f>IFERROR(((E83/F83)-1)*100,IF(E83+F83&lt;&gt;0,100,0))</f>
        <v>-0.87088799431903618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10569</v>
      </c>
      <c r="C86" s="64">
        <f>C68+C74+C80</f>
        <v>8906</v>
      </c>
      <c r="D86" s="98">
        <f>IFERROR(((B86/C86)-1)*100,IF(B86+C86&lt;&gt;0,100,0))</f>
        <v>18.672804850662473</v>
      </c>
      <c r="E86" s="64">
        <f>E68+E74+E80</f>
        <v>223922</v>
      </c>
      <c r="F86" s="64">
        <f>F68+F74+F80</f>
        <v>209975</v>
      </c>
      <c r="G86" s="98">
        <f>IFERROR(((E86/F86)-1)*100,IF(E86+F86&lt;&gt;0,100,0))</f>
        <v>6.6422193118228279</v>
      </c>
    </row>
    <row r="87" spans="1:7" s="62" customFormat="1" ht="12" x14ac:dyDescent="0.2">
      <c r="A87" s="79" t="s">
        <v>54</v>
      </c>
      <c r="B87" s="64">
        <f t="shared" ref="B87:C87" si="1">B69+B75+B81</f>
        <v>960089345.48399997</v>
      </c>
      <c r="C87" s="64">
        <f t="shared" si="1"/>
        <v>728867310.52199996</v>
      </c>
      <c r="D87" s="98">
        <f>IFERROR(((B87/C87)-1)*100,IF(B87+C87&lt;&gt;0,100,0))</f>
        <v>31.723474440965592</v>
      </c>
      <c r="E87" s="64">
        <f t="shared" ref="E87:F87" si="2">E69+E75+E81</f>
        <v>19753059149.988998</v>
      </c>
      <c r="F87" s="64">
        <f t="shared" si="2"/>
        <v>17095507777.467003</v>
      </c>
      <c r="G87" s="98">
        <f>IFERROR(((E87/F87)-1)*100,IF(E87+F87&lt;&gt;0,100,0))</f>
        <v>15.545319899914411</v>
      </c>
    </row>
    <row r="88" spans="1:7" s="62" customFormat="1" ht="12" x14ac:dyDescent="0.2">
      <c r="A88" s="79" t="s">
        <v>55</v>
      </c>
      <c r="B88" s="64">
        <f t="shared" ref="B88:C88" si="3">B70+B76+B82</f>
        <v>818279822.57026994</v>
      </c>
      <c r="C88" s="64">
        <f t="shared" si="3"/>
        <v>684134826.65714979</v>
      </c>
      <c r="D88" s="98">
        <f>IFERROR(((B88/C88)-1)*100,IF(B88+C88&lt;&gt;0,100,0))</f>
        <v>19.60797648156365</v>
      </c>
      <c r="E88" s="64">
        <f t="shared" ref="E88:F88" si="4">E70+E76+E82</f>
        <v>17775259193.991989</v>
      </c>
      <c r="F88" s="64">
        <f t="shared" si="4"/>
        <v>16056301303.075001</v>
      </c>
      <c r="G88" s="98">
        <f>IFERROR(((E88/F88)-1)*100,IF(E88+F88&lt;&gt;0,100,0))</f>
        <v>10.705814860286566</v>
      </c>
    </row>
    <row r="89" spans="1:7" s="63" customFormat="1" x14ac:dyDescent="0.2">
      <c r="A89" s="79" t="s">
        <v>95</v>
      </c>
      <c r="B89" s="98">
        <f>IFERROR((B75/B87)*100,IF(B75+B87&lt;&gt;0,100,0))</f>
        <v>68.078867867916841</v>
      </c>
      <c r="C89" s="98">
        <f>IFERROR((C75/C87)*100,IF(C75+C87&lt;&gt;0,100,0))</f>
        <v>75.173203708861053</v>
      </c>
      <c r="D89" s="98">
        <f>IFERROR(((B89/C89)-1)*100,IF(B89+C89&lt;&gt;0,100,0))</f>
        <v>-9.4373200700876403</v>
      </c>
      <c r="E89" s="98">
        <f>IFERROR((E75/E87)*100,IF(E75+E87&lt;&gt;0,100,0))</f>
        <v>68.757133305863476</v>
      </c>
      <c r="F89" s="98">
        <f>IFERROR((F75/F87)*100,IF(F75+F87&lt;&gt;0,100,0))</f>
        <v>71.08307748406952</v>
      </c>
      <c r="G89" s="98">
        <f>IFERROR(((E89/F89)-1)*100,IF(E89+F89&lt;&gt;0,100,0))</f>
        <v>-3.2721489565885942</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116626077.737</v>
      </c>
      <c r="C97" s="135">
        <v>51866725.910999998</v>
      </c>
      <c r="D97" s="65">
        <f>B97-C97</f>
        <v>64759351.826000005</v>
      </c>
      <c r="E97" s="135">
        <v>2608649373.6799998</v>
      </c>
      <c r="F97" s="135">
        <v>1456982200.707</v>
      </c>
      <c r="G97" s="80">
        <f>E97-F97</f>
        <v>1151667172.9729998</v>
      </c>
    </row>
    <row r="98" spans="1:7" s="62" customFormat="1" ht="13.5" x14ac:dyDescent="0.2">
      <c r="A98" s="114" t="s">
        <v>88</v>
      </c>
      <c r="B98" s="66">
        <v>111912931.147</v>
      </c>
      <c r="C98" s="135">
        <v>61227956.181999996</v>
      </c>
      <c r="D98" s="65">
        <f>B98-C98</f>
        <v>50684974.965000004</v>
      </c>
      <c r="E98" s="135">
        <v>2621102019.0349998</v>
      </c>
      <c r="F98" s="135">
        <v>1441935655.8069999</v>
      </c>
      <c r="G98" s="80">
        <f>E98-F98</f>
        <v>1179166363.2279999</v>
      </c>
    </row>
    <row r="99" spans="1:7" s="62" customFormat="1" ht="12" x14ac:dyDescent="0.2">
      <c r="A99" s="115" t="s">
        <v>16</v>
      </c>
      <c r="B99" s="65">
        <f>B97-B98</f>
        <v>4713146.5900000036</v>
      </c>
      <c r="C99" s="65">
        <f>C97-C98</f>
        <v>-9361230.2709999979</v>
      </c>
      <c r="D99" s="82"/>
      <c r="E99" s="65">
        <f>E97-E98</f>
        <v>-12452645.355000019</v>
      </c>
      <c r="F99" s="82">
        <f>F97-F98</f>
        <v>15046544.900000095</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37853802.276000001</v>
      </c>
      <c r="C102" s="135">
        <v>17295998.392000001</v>
      </c>
      <c r="D102" s="65">
        <f>B102-C102</f>
        <v>20557803.884</v>
      </c>
      <c r="E102" s="135">
        <v>718627429.04700005</v>
      </c>
      <c r="F102" s="135">
        <v>526733403.86900002</v>
      </c>
      <c r="G102" s="80">
        <f>E102-F102</f>
        <v>191894025.17800003</v>
      </c>
    </row>
    <row r="103" spans="1:7" s="16" customFormat="1" ht="13.5" x14ac:dyDescent="0.2">
      <c r="A103" s="79" t="s">
        <v>88</v>
      </c>
      <c r="B103" s="66">
        <v>31383997.063999999</v>
      </c>
      <c r="C103" s="135">
        <v>26479556.162</v>
      </c>
      <c r="D103" s="65">
        <f>B103-C103</f>
        <v>4904440.9019999988</v>
      </c>
      <c r="E103" s="135">
        <v>836564944.97800004</v>
      </c>
      <c r="F103" s="135">
        <v>606276619.93499994</v>
      </c>
      <c r="G103" s="80">
        <f>E103-F103</f>
        <v>230288325.0430001</v>
      </c>
    </row>
    <row r="104" spans="1:7" s="28" customFormat="1" ht="12" x14ac:dyDescent="0.2">
      <c r="A104" s="81" t="s">
        <v>16</v>
      </c>
      <c r="B104" s="65">
        <f>B102-B103</f>
        <v>6469805.2120000012</v>
      </c>
      <c r="C104" s="65">
        <f>C102-C103</f>
        <v>-9183557.7699999996</v>
      </c>
      <c r="D104" s="82"/>
      <c r="E104" s="65">
        <f>E102-E103</f>
        <v>-117937515.93099999</v>
      </c>
      <c r="F104" s="82">
        <f>F102-F103</f>
        <v>-79543216.065999925</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859.362758220096</v>
      </c>
      <c r="C111" s="137">
        <v>815.62625701147999</v>
      </c>
      <c r="D111" s="98">
        <f>IFERROR(((B111/C111)-1)*100,IF(B111+C111&lt;&gt;0,100,0))</f>
        <v>5.3623213858845276</v>
      </c>
      <c r="E111" s="84"/>
      <c r="F111" s="136">
        <v>859.50668393313697</v>
      </c>
      <c r="G111" s="136">
        <v>847.92804993332504</v>
      </c>
    </row>
    <row r="112" spans="1:7" s="16" customFormat="1" ht="12" x14ac:dyDescent="0.2">
      <c r="A112" s="79" t="s">
        <v>50</v>
      </c>
      <c r="B112" s="136">
        <v>846.984579158884</v>
      </c>
      <c r="C112" s="137">
        <v>804.48433999995996</v>
      </c>
      <c r="D112" s="98">
        <f>IFERROR(((B112/C112)-1)*100,IF(B112+C112&lt;&gt;0,100,0))</f>
        <v>5.2829169003993481</v>
      </c>
      <c r="E112" s="84"/>
      <c r="F112" s="136">
        <v>847.11623898291305</v>
      </c>
      <c r="G112" s="136">
        <v>835.603196066078</v>
      </c>
    </row>
    <row r="113" spans="1:7" s="16" customFormat="1" ht="12" x14ac:dyDescent="0.2">
      <c r="A113" s="79" t="s">
        <v>51</v>
      </c>
      <c r="B113" s="136">
        <v>923.30724571975998</v>
      </c>
      <c r="C113" s="137">
        <v>868.22430290744899</v>
      </c>
      <c r="D113" s="98">
        <f>IFERROR(((B113/C113)-1)*100,IF(B113+C113&lt;&gt;0,100,0))</f>
        <v>6.3443216951947878</v>
      </c>
      <c r="E113" s="84"/>
      <c r="F113" s="136">
        <v>923.60491237731696</v>
      </c>
      <c r="G113" s="136">
        <v>912.58463171296</v>
      </c>
    </row>
    <row r="114" spans="1:7" s="28" customFormat="1" ht="12" x14ac:dyDescent="0.2">
      <c r="A114" s="81" t="s">
        <v>52</v>
      </c>
      <c r="B114" s="85"/>
      <c r="C114" s="84"/>
      <c r="D114" s="86"/>
      <c r="E114" s="84"/>
      <c r="F114" s="71"/>
      <c r="G114" s="71"/>
    </row>
    <row r="115" spans="1:7" s="16" customFormat="1" ht="12" x14ac:dyDescent="0.2">
      <c r="A115" s="79" t="s">
        <v>56</v>
      </c>
      <c r="B115" s="136">
        <v>659.89504602101499</v>
      </c>
      <c r="C115" s="137">
        <v>628.47275589501703</v>
      </c>
      <c r="D115" s="98">
        <f>IFERROR(((B115/C115)-1)*100,IF(B115+C115&lt;&gt;0,100,0))</f>
        <v>4.9997855644910327</v>
      </c>
      <c r="E115" s="84"/>
      <c r="F115" s="136">
        <v>659.89504602101499</v>
      </c>
      <c r="G115" s="136">
        <v>657.72498765600301</v>
      </c>
    </row>
    <row r="116" spans="1:7" s="16" customFormat="1" ht="12" x14ac:dyDescent="0.2">
      <c r="A116" s="79" t="s">
        <v>57</v>
      </c>
      <c r="B116" s="136">
        <v>860.46138945205803</v>
      </c>
      <c r="C116" s="137">
        <v>811.35804739363698</v>
      </c>
      <c r="D116" s="98">
        <f>IFERROR(((B116/C116)-1)*100,IF(B116+C116&lt;&gt;0,100,0))</f>
        <v>6.05199421096001</v>
      </c>
      <c r="E116" s="84"/>
      <c r="F116" s="136">
        <v>860.46138945205803</v>
      </c>
      <c r="G116" s="136">
        <v>853.55387096003403</v>
      </c>
    </row>
    <row r="117" spans="1:7" s="16" customFormat="1" ht="12" x14ac:dyDescent="0.2">
      <c r="A117" s="79" t="s">
        <v>59</v>
      </c>
      <c r="B117" s="136">
        <v>979.77450384183203</v>
      </c>
      <c r="C117" s="137">
        <v>919.86598649679001</v>
      </c>
      <c r="D117" s="98">
        <f>IFERROR(((B117/C117)-1)*100,IF(B117+C117&lt;&gt;0,100,0))</f>
        <v>6.5127440545113657</v>
      </c>
      <c r="E117" s="84"/>
      <c r="F117" s="136">
        <v>979.77450384183203</v>
      </c>
      <c r="G117" s="136">
        <v>962.83676569808597</v>
      </c>
    </row>
    <row r="118" spans="1:7" s="16" customFormat="1" ht="12" x14ac:dyDescent="0.2">
      <c r="A118" s="79" t="s">
        <v>58</v>
      </c>
      <c r="B118" s="136">
        <v>905.77791565561199</v>
      </c>
      <c r="C118" s="137">
        <v>873.56270461458098</v>
      </c>
      <c r="D118" s="98">
        <f>IFERROR(((B118/C118)-1)*100,IF(B118+C118&lt;&gt;0,100,0))</f>
        <v>3.6877960644215557</v>
      </c>
      <c r="E118" s="84"/>
      <c r="F118" s="136">
        <v>906.88191885603396</v>
      </c>
      <c r="G118" s="136">
        <v>892.00432643113402</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7</v>
      </c>
      <c r="G126" s="98">
        <f>IFERROR(((E126/F126)-1)*100,IF(E126+F126&lt;&gt;0,100,0))</f>
        <v>-14.28571428571429</v>
      </c>
    </row>
    <row r="127" spans="1:7" s="16" customFormat="1" ht="12" x14ac:dyDescent="0.2">
      <c r="A127" s="79" t="s">
        <v>72</v>
      </c>
      <c r="B127" s="67">
        <v>262</v>
      </c>
      <c r="C127" s="66">
        <v>114</v>
      </c>
      <c r="D127" s="98">
        <f>IFERROR(((B127/C127)-1)*100,IF(B127+C127&lt;&gt;0,100,0))</f>
        <v>129.82456140350877</v>
      </c>
      <c r="E127" s="66">
        <v>6769</v>
      </c>
      <c r="F127" s="66">
        <v>5903</v>
      </c>
      <c r="G127" s="98">
        <f>IFERROR(((E127/F127)-1)*100,IF(E127+F127&lt;&gt;0,100,0))</f>
        <v>14.670506522107395</v>
      </c>
    </row>
    <row r="128" spans="1:7" s="16" customFormat="1" ht="12" x14ac:dyDescent="0.2">
      <c r="A128" s="79" t="s">
        <v>74</v>
      </c>
      <c r="B128" s="67">
        <v>4</v>
      </c>
      <c r="C128" s="66">
        <v>1</v>
      </c>
      <c r="D128" s="98">
        <f>IFERROR(((B128/C128)-1)*100,IF(B128+C128&lt;&gt;0,100,0))</f>
        <v>300</v>
      </c>
      <c r="E128" s="66">
        <v>158</v>
      </c>
      <c r="F128" s="66">
        <v>177</v>
      </c>
      <c r="G128" s="98">
        <f>IFERROR(((E128/F128)-1)*100,IF(E128+F128&lt;&gt;0,100,0))</f>
        <v>-10.734463276836159</v>
      </c>
    </row>
    <row r="129" spans="1:7" s="28" customFormat="1" ht="12" x14ac:dyDescent="0.2">
      <c r="A129" s="81" t="s">
        <v>34</v>
      </c>
      <c r="B129" s="82">
        <f>SUM(B126:B128)</f>
        <v>266</v>
      </c>
      <c r="C129" s="82">
        <f>SUM(C126:C128)</f>
        <v>115</v>
      </c>
      <c r="D129" s="98">
        <f>IFERROR(((B129/C129)-1)*100,IF(B129+C129&lt;&gt;0,100,0))</f>
        <v>131.30434782608694</v>
      </c>
      <c r="E129" s="82">
        <f>SUM(E126:E128)</f>
        <v>6933</v>
      </c>
      <c r="F129" s="82">
        <f>SUM(F126:F128)</f>
        <v>6087</v>
      </c>
      <c r="G129" s="98">
        <f>IFERROR(((E129/F129)-1)*100,IF(E129+F129&lt;&gt;0,100,0))</f>
        <v>13.898472153770335</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11</v>
      </c>
      <c r="C132" s="66">
        <v>69</v>
      </c>
      <c r="D132" s="98">
        <f>IFERROR(((B132/C132)-1)*100,IF(B132+C132&lt;&gt;0,100,0))</f>
        <v>-84.05797101449275</v>
      </c>
      <c r="E132" s="66">
        <v>610</v>
      </c>
      <c r="F132" s="66">
        <v>453</v>
      </c>
      <c r="G132" s="98">
        <f>IFERROR(((E132/F132)-1)*100,IF(E132+F132&lt;&gt;0,100,0))</f>
        <v>34.657836644591612</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11</v>
      </c>
      <c r="C134" s="82">
        <f>SUM(C132:C133)</f>
        <v>69</v>
      </c>
      <c r="D134" s="98">
        <f>IFERROR(((B134/C134)-1)*100,IF(B134+C134&lt;&gt;0,100,0))</f>
        <v>-84.05797101449275</v>
      </c>
      <c r="E134" s="82">
        <f>SUM(E132:E133)</f>
        <v>610</v>
      </c>
      <c r="F134" s="82">
        <f>SUM(F132:F133)</f>
        <v>453</v>
      </c>
      <c r="G134" s="98">
        <f>IFERROR(((E134/F134)-1)*100,IF(E134+F134&lt;&gt;0,100,0))</f>
        <v>34.657836644591612</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322</v>
      </c>
      <c r="G137" s="98">
        <f>IFERROR(((E137/F137)-1)*100,IF(E137+F137&lt;&gt;0,100,0))</f>
        <v>157.76397515527952</v>
      </c>
    </row>
    <row r="138" spans="1:7" s="16" customFormat="1" ht="12" x14ac:dyDescent="0.2">
      <c r="A138" s="79" t="s">
        <v>72</v>
      </c>
      <c r="B138" s="67">
        <v>26996</v>
      </c>
      <c r="C138" s="66">
        <v>46097</v>
      </c>
      <c r="D138" s="98">
        <f>IFERROR(((B138/C138)-1)*100,IF(B138+C138&lt;&gt;0,100,0))</f>
        <v>-41.436536000173554</v>
      </c>
      <c r="E138" s="66">
        <v>6405418</v>
      </c>
      <c r="F138" s="66">
        <v>5816020</v>
      </c>
      <c r="G138" s="98">
        <f>IFERROR(((E138/F138)-1)*100,IF(E138+F138&lt;&gt;0,100,0))</f>
        <v>10.134043555558602</v>
      </c>
    </row>
    <row r="139" spans="1:7" s="16" customFormat="1" ht="12" x14ac:dyDescent="0.2">
      <c r="A139" s="79" t="s">
        <v>74</v>
      </c>
      <c r="B139" s="67">
        <v>17</v>
      </c>
      <c r="C139" s="66">
        <v>1</v>
      </c>
      <c r="D139" s="98">
        <f>IFERROR(((B139/C139)-1)*100,IF(B139+C139&lt;&gt;0,100,0))</f>
        <v>1600</v>
      </c>
      <c r="E139" s="66">
        <v>7514</v>
      </c>
      <c r="F139" s="66">
        <v>7624</v>
      </c>
      <c r="G139" s="98">
        <f>IFERROR(((E139/F139)-1)*100,IF(E139+F139&lt;&gt;0,100,0))</f>
        <v>-1.4428121720881482</v>
      </c>
    </row>
    <row r="140" spans="1:7" s="16" customFormat="1" ht="12" x14ac:dyDescent="0.2">
      <c r="A140" s="81" t="s">
        <v>34</v>
      </c>
      <c r="B140" s="82">
        <f>SUM(B137:B139)</f>
        <v>27013</v>
      </c>
      <c r="C140" s="82">
        <f>SUM(C137:C139)</f>
        <v>46098</v>
      </c>
      <c r="D140" s="98">
        <f>IFERROR(((B140/C140)-1)*100,IF(B140+C140&lt;&gt;0,100,0))</f>
        <v>-41.400928456766017</v>
      </c>
      <c r="E140" s="82">
        <f>SUM(E137:E139)</f>
        <v>6413762</v>
      </c>
      <c r="F140" s="82">
        <f>SUM(F137:F139)</f>
        <v>5823966</v>
      </c>
      <c r="G140" s="98">
        <f>IFERROR(((E140/F140)-1)*100,IF(E140+F140&lt;&gt;0,100,0))</f>
        <v>10.127050879074506</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24620</v>
      </c>
      <c r="C143" s="66">
        <v>16700</v>
      </c>
      <c r="D143" s="98">
        <f>IFERROR(((B143/C143)-1)*100,)</f>
        <v>47.425149700598809</v>
      </c>
      <c r="E143" s="66">
        <v>320447</v>
      </c>
      <c r="F143" s="66">
        <v>247346</v>
      </c>
      <c r="G143" s="98">
        <f>IFERROR(((E143/F143)-1)*100,)</f>
        <v>29.554146822669459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24620</v>
      </c>
      <c r="C145" s="82">
        <f>SUM(C143:C144)</f>
        <v>16700</v>
      </c>
      <c r="D145" s="98">
        <f>IFERROR(((B145/C145)-1)*100,)</f>
        <v>47.425149700598809</v>
      </c>
      <c r="E145" s="82">
        <f>SUM(E143:E144)</f>
        <v>320447</v>
      </c>
      <c r="F145" s="82">
        <f>SUM(F143:F144)</f>
        <v>247346</v>
      </c>
      <c r="G145" s="98">
        <f>IFERROR(((E145/F145)-1)*100,)</f>
        <v>29.554146822669459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7543.4970000000003</v>
      </c>
      <c r="G148" s="98">
        <f>IFERROR(((E148/F148)-1)*100,IF(E148+F148&lt;&gt;0,100,0))</f>
        <v>152.91661811491406</v>
      </c>
    </row>
    <row r="149" spans="1:7" s="32" customFormat="1" x14ac:dyDescent="0.2">
      <c r="A149" s="79" t="s">
        <v>72</v>
      </c>
      <c r="B149" s="67">
        <v>2253125.6648200001</v>
      </c>
      <c r="C149" s="66">
        <v>4088390.64781</v>
      </c>
      <c r="D149" s="98">
        <f>IFERROR(((B149/C149)-1)*100,IF(B149+C149&lt;&gt;0,100,0))</f>
        <v>-44.889667869020386</v>
      </c>
      <c r="E149" s="66">
        <v>564201555.28792</v>
      </c>
      <c r="F149" s="66">
        <v>537521117.51212001</v>
      </c>
      <c r="G149" s="98">
        <f>IFERROR(((E149/F149)-1)*100,IF(E149+F149&lt;&gt;0,100,0))</f>
        <v>4.9636073647280288</v>
      </c>
    </row>
    <row r="150" spans="1:7" s="32" customFormat="1" x14ac:dyDescent="0.2">
      <c r="A150" s="79" t="s">
        <v>74</v>
      </c>
      <c r="B150" s="67">
        <v>109432.62</v>
      </c>
      <c r="C150" s="66">
        <v>8203.11</v>
      </c>
      <c r="D150" s="98">
        <f>IFERROR(((B150/C150)-1)*100,IF(B150+C150&lt;&gt;0,100,0))</f>
        <v>1234.0381879555434</v>
      </c>
      <c r="E150" s="66">
        <v>48980075.850000001</v>
      </c>
      <c r="F150" s="66">
        <v>51512998.789999999</v>
      </c>
      <c r="G150" s="98">
        <f>IFERROR(((E150/F150)-1)*100,IF(E150+F150&lt;&gt;0,100,0))</f>
        <v>-4.9170558878271038</v>
      </c>
    </row>
    <row r="151" spans="1:7" s="16" customFormat="1" ht="12" x14ac:dyDescent="0.2">
      <c r="A151" s="81" t="s">
        <v>34</v>
      </c>
      <c r="B151" s="82">
        <f>SUM(B148:B150)</f>
        <v>2362558.2848200002</v>
      </c>
      <c r="C151" s="82">
        <f>SUM(C148:C150)</f>
        <v>4096593.7578099999</v>
      </c>
      <c r="D151" s="98">
        <f>IFERROR(((B151/C151)-1)*100,IF(B151+C151&lt;&gt;0,100,0))</f>
        <v>-42.32871442730017</v>
      </c>
      <c r="E151" s="82">
        <f>SUM(E148:E150)</f>
        <v>613200709.89542007</v>
      </c>
      <c r="F151" s="82">
        <f>SUM(F148:F150)</f>
        <v>589041659.79911995</v>
      </c>
      <c r="G151" s="98">
        <f>IFERROR(((E151/F151)-1)*100,IF(E151+F151&lt;&gt;0,100,0))</f>
        <v>4.1014162062050108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40940.559999999998</v>
      </c>
      <c r="C154" s="66">
        <v>18540.099999999999</v>
      </c>
      <c r="D154" s="98">
        <f>IFERROR(((B154/C154)-1)*100,IF(B154+C154&lt;&gt;0,100,0))</f>
        <v>120.82167841597405</v>
      </c>
      <c r="E154" s="66">
        <v>487765.93</v>
      </c>
      <c r="F154" s="66">
        <v>390431.46240999998</v>
      </c>
      <c r="G154" s="98">
        <f>IFERROR(((E154/F154)-1)*100,IF(E154+F154&lt;&gt;0,100,0))</f>
        <v>24.929975414682936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40940.559999999998</v>
      </c>
      <c r="C156" s="82">
        <f>SUM(C154:C155)</f>
        <v>18540.099999999999</v>
      </c>
      <c r="D156" s="98">
        <f>IFERROR(((B156/C156)-1)*100,IF(B156+C156&lt;&gt;0,100,0))</f>
        <v>120.82167841597405</v>
      </c>
      <c r="E156" s="82">
        <f>SUM(E154:E155)</f>
        <v>487765.93</v>
      </c>
      <c r="F156" s="82">
        <f>SUM(F154:F155)</f>
        <v>390431.46240999998</v>
      </c>
      <c r="G156" s="98">
        <f>IFERROR(((E156/F156)-1)*100,IF(E156+F156&lt;&gt;0,100,0))</f>
        <v>24.929975414682936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1285708</v>
      </c>
      <c r="C160" s="66">
        <v>1210377</v>
      </c>
      <c r="D160" s="98">
        <f>IFERROR(((B160/C160)-1)*100,IF(B160+C160&lt;&gt;0,100,0))</f>
        <v>6.2237633398519732</v>
      </c>
      <c r="E160" s="78"/>
      <c r="F160" s="78"/>
      <c r="G160" s="65"/>
    </row>
    <row r="161" spans="1:7" s="16" customFormat="1" ht="12" x14ac:dyDescent="0.2">
      <c r="A161" s="79" t="s">
        <v>74</v>
      </c>
      <c r="B161" s="67">
        <v>1597</v>
      </c>
      <c r="C161" s="66">
        <v>2023</v>
      </c>
      <c r="D161" s="98">
        <f>IFERROR(((B161/C161)-1)*100,IF(B161+C161&lt;&gt;0,100,0))</f>
        <v>-21.057834898665352</v>
      </c>
      <c r="E161" s="78"/>
      <c r="F161" s="78"/>
      <c r="G161" s="65"/>
    </row>
    <row r="162" spans="1:7" s="28" customFormat="1" ht="12" x14ac:dyDescent="0.2">
      <c r="A162" s="81" t="s">
        <v>34</v>
      </c>
      <c r="B162" s="82">
        <f>SUM(B159:B161)</f>
        <v>1287305</v>
      </c>
      <c r="C162" s="82">
        <f>SUM(C159:C161)</f>
        <v>1212715</v>
      </c>
      <c r="D162" s="98">
        <f>IFERROR(((B162/C162)-1)*100,IF(B162+C162&lt;&gt;0,100,0))</f>
        <v>6.1506619444799515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183447</v>
      </c>
      <c r="C165" s="66">
        <v>124002</v>
      </c>
      <c r="D165" s="98">
        <f>IFERROR(((B165/C165)-1)*100,IF(B165+C165&lt;&gt;0,100,0))</f>
        <v>47.938742923501245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183447</v>
      </c>
      <c r="C167" s="82">
        <f>SUM(C165:C166)</f>
        <v>124002</v>
      </c>
      <c r="D167" s="98">
        <f>IFERROR(((B167/C167)-1)*100,IF(B167+C167&lt;&gt;0,100,0))</f>
        <v>47.938742923501245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13967</v>
      </c>
      <c r="C175" s="113">
        <v>12716</v>
      </c>
      <c r="D175" s="111">
        <f>IFERROR(((B175/C175)-1)*100,IF(B175+C175&lt;&gt;0,100,0))</f>
        <v>9.8379993708713531</v>
      </c>
      <c r="E175" s="113">
        <v>256710</v>
      </c>
      <c r="F175" s="113">
        <v>212055</v>
      </c>
      <c r="G175" s="111">
        <f>IFERROR(((E175/F175)-1)*100,IF(E175+F175&lt;&gt;0,100,0))</f>
        <v>21.058216028860443</v>
      </c>
    </row>
    <row r="176" spans="1:7" x14ac:dyDescent="0.2">
      <c r="A176" s="101" t="s">
        <v>32</v>
      </c>
      <c r="B176" s="112">
        <v>69608</v>
      </c>
      <c r="C176" s="113">
        <v>76375</v>
      </c>
      <c r="D176" s="111">
        <f t="shared" ref="D176:D178" si="5">IFERROR(((B176/C176)-1)*100,IF(B176+C176&lt;&gt;0,100,0))</f>
        <v>-8.8602291325695521</v>
      </c>
      <c r="E176" s="113">
        <v>1413892</v>
      </c>
      <c r="F176" s="113">
        <v>1385429</v>
      </c>
      <c r="G176" s="111">
        <f>IFERROR(((E176/F176)-1)*100,IF(E176+F176&lt;&gt;0,100,0))</f>
        <v>2.0544538911773991</v>
      </c>
    </row>
    <row r="177" spans="1:7" x14ac:dyDescent="0.2">
      <c r="A177" s="101" t="s">
        <v>92</v>
      </c>
      <c r="B177" s="112">
        <v>27140797</v>
      </c>
      <c r="C177" s="113">
        <v>34753241</v>
      </c>
      <c r="D177" s="111">
        <f t="shared" si="5"/>
        <v>-21.904270741252596</v>
      </c>
      <c r="E177" s="113">
        <v>573393478</v>
      </c>
      <c r="F177" s="113">
        <v>565254006</v>
      </c>
      <c r="G177" s="111">
        <f>IFERROR(((E177/F177)-1)*100,IF(E177+F177&lt;&gt;0,100,0))</f>
        <v>1.439967149918786</v>
      </c>
    </row>
    <row r="178" spans="1:7" x14ac:dyDescent="0.2">
      <c r="A178" s="101" t="s">
        <v>93</v>
      </c>
      <c r="B178" s="112">
        <v>122469</v>
      </c>
      <c r="C178" s="113">
        <v>114526</v>
      </c>
      <c r="D178" s="111">
        <f t="shared" si="5"/>
        <v>6.9355430207987734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375</v>
      </c>
      <c r="C181" s="113">
        <v>328</v>
      </c>
      <c r="D181" s="111">
        <f t="shared" ref="D181:D184" si="6">IFERROR(((B181/C181)-1)*100,IF(B181+C181&lt;&gt;0,100,0))</f>
        <v>14.329268292682929</v>
      </c>
      <c r="E181" s="113">
        <v>6921</v>
      </c>
      <c r="F181" s="113">
        <v>9447</v>
      </c>
      <c r="G181" s="111">
        <f t="shared" ref="G181" si="7">IFERROR(((E181/F181)-1)*100,IF(E181+F181&lt;&gt;0,100,0))</f>
        <v>-26.738647189583997</v>
      </c>
    </row>
    <row r="182" spans="1:7" x14ac:dyDescent="0.2">
      <c r="A182" s="101" t="s">
        <v>32</v>
      </c>
      <c r="B182" s="112">
        <v>3592</v>
      </c>
      <c r="C182" s="113">
        <v>3111</v>
      </c>
      <c r="D182" s="111">
        <f t="shared" si="6"/>
        <v>15.461266473802638</v>
      </c>
      <c r="E182" s="113">
        <v>76803</v>
      </c>
      <c r="F182" s="113">
        <v>130891</v>
      </c>
      <c r="G182" s="111">
        <f t="shared" ref="G182" si="8">IFERROR(((E182/F182)-1)*100,IF(E182+F182&lt;&gt;0,100,0))</f>
        <v>-41.322932821966376</v>
      </c>
    </row>
    <row r="183" spans="1:7" x14ac:dyDescent="0.2">
      <c r="A183" s="101" t="s">
        <v>92</v>
      </c>
      <c r="B183" s="112">
        <v>52073</v>
      </c>
      <c r="C183" s="113">
        <v>38912</v>
      </c>
      <c r="D183" s="111">
        <f t="shared" si="6"/>
        <v>33.822471217105267</v>
      </c>
      <c r="E183" s="113">
        <v>906640</v>
      </c>
      <c r="F183" s="113">
        <v>2762482</v>
      </c>
      <c r="G183" s="111">
        <f t="shared" ref="G183" si="9">IFERROR(((E183/F183)-1)*100,IF(E183+F183&lt;&gt;0,100,0))</f>
        <v>-67.180238640468971</v>
      </c>
    </row>
    <row r="184" spans="1:7" x14ac:dyDescent="0.2">
      <c r="A184" s="101" t="s">
        <v>93</v>
      </c>
      <c r="B184" s="112">
        <v>41191</v>
      </c>
      <c r="C184" s="113">
        <v>49250</v>
      </c>
      <c r="D184" s="111">
        <f t="shared" si="6"/>
        <v>-16.36345177664975</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2023-06-12T06:32:47Z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