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1A2DB21D-3E48-4AF5-91FA-549411880F38}" xr6:coauthVersionLast="47" xr6:coauthVersionMax="47" xr10:uidLastSave="{00000000-0000-0000-0000-000000000000}"/>
  <bookViews>
    <workbookView xWindow="390" yWindow="39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<sst xmlns="http://schemas.openxmlformats.org/spreadsheetml/2006/main" count="270" uniqueCount="102">
  <si>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</si>
  <si>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</si>
  <si>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</si>
  <si>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</si>
  <si>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</si>
  <si>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</si>
  <si>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</si>
  <si>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</si>
  <si>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</si>
  <si>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</si>
  <si>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</si>
  <si>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</si>
  <si>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</si>
  <si>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</si>
  <si>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</si>
  <si>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</si>
  <si>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</si>
  <si>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</si>
  <si>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</si>
  <si>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</si>
  <si>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</si>
  <si>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</si>
  <si>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</si>
  <si>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</si>
  <si>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</si>
  <si>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</si>
  <si>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</si>
  <si>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</si>
  <si>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</si>
  <si>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</si>
  <si>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</si>
  <si>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</si>
  <si>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</si>
  <si>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</si>
  <si>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</si>
  <si>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</si>
  <si>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</si>
  <si>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</si>
  <si>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</si>
  <si>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</si>
  <si>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</si>
  <si>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</si>
  <si>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</si>
  <si>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</si>
  <si>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</si>
  <si>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</si>
  <si>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</si>
  <si>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</si>
  <si>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</si>
  <si>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</si>
  <si>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</si>
  <si>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</si>
  <si>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</si>
  <si>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</si>
  <si>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</si>
  <si>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</si>
  <si>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</si>
  <si>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</si>
  <si>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</si>
  <si>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</si>
  <si>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</si>
  <si>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</si>
  <si>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</si>
  <si>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</si>
  <si>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</si>
  <si>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</si>
  <si>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</si>
  <si>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</si>
  <si>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</si>
  <si>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</si>
  <si>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</si>
  <si>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</si>
  <si>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</si>
  <si>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</si>
  <si>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</si>
  <si>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</si>
  <si>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</si>
  <si>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</si>
  <si>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</si>
  <si>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</si>
  <si>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</si>
  <si>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</si>
  <si>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</si>
  <si>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</si>
  <si>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</si>
  <si>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</si>
  <si>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</si>
  <si>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</si>
  <si>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</si>
  <si>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</si>
  <si>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</si>
  <si>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</si>
  <si>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</si>
  <si>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</si>
  <si>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</si>
  <si>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</si>
  <si>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</si>
  <si>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</si>
  <si>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</si>
  <si>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23 June 2023</t>
  </si>
  <si>
    <t>23.06.2023</t>
  </si>
  <si>
    <t>24.06.2022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</si>
</sst>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1686559</v>
      </c>
      <c r="C11" s="67">
        <v>1365916</v>
      </c>
      <c r="D11" s="98">
        <f>IFERROR(((B11/C11)-1)*100,IF(B11+C11&lt;&gt;0,100,0))</f>
        <v>23.474576767531818</v>
      </c>
      <c r="E11" s="67">
        <v>38040085</v>
      </c>
      <c r="F11" s="67">
        <v>40642710</v>
      </c>
      <c r="G11" s="98">
        <f>IFERROR(((E11/F11)-1)*100,IF(E11+F11&lt;&gt;0,100,0))</f>
        <v>-6.4036699324429902</v>
      </c>
    </row>
    <row r="12" spans="1:7" s="16" customFormat="1" ht="12" x14ac:dyDescent="0.2">
      <c r="A12" s="64" t="s">
        <v>9</v>
      </c>
      <c r="B12" s="67">
        <v>1517773.949</v>
      </c>
      <c r="C12" s="67">
        <v>1330585.416</v>
      </c>
      <c r="D12" s="98">
        <f>IFERROR(((B12/C12)-1)*100,IF(B12+C12&lt;&gt;0,100,0))</f>
        <v>14.068133525972758</v>
      </c>
      <c r="E12" s="67">
        <v>38515861.111000001</v>
      </c>
      <c r="F12" s="67">
        <v>40569662.954000004</v>
      </c>
      <c r="G12" s="98">
        <f>IFERROR(((E12/F12)-1)*100,IF(E12+F12&lt;&gt;0,100,0))</f>
        <v>-5.0624079508097219</v>
      </c>
    </row>
    <row r="13" spans="1:7" s="16" customFormat="1" ht="12" x14ac:dyDescent="0.2">
      <c r="A13" s="64" t="s">
        <v>10</v>
      </c>
      <c r="B13" s="67">
        <v>106321431.621966</v>
      </c>
      <c r="C13" s="67">
        <v>88279409.649860606</v>
      </c>
      <c r="D13" s="98">
        <f>IFERROR(((B13/C13)-1)*100,IF(B13+C13&lt;&gt;0,100,0))</f>
        <v>20.437406688224137</v>
      </c>
      <c r="E13" s="67">
        <v>2825281220.0521698</v>
      </c>
      <c r="F13" s="67">
        <v>2994560116.5282402</v>
      </c>
      <c r="G13" s="98">
        <f>IFERROR(((E13/F13)-1)*100,IF(E13+F13&lt;&gt;0,100,0))</f>
        <v>-5.6528802190929035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345</v>
      </c>
      <c r="C16" s="67">
        <v>418</v>
      </c>
      <c r="D16" s="98">
        <f>IFERROR(((B16/C16)-1)*100,IF(B16+C16&lt;&gt;0,100,0))</f>
        <v>-17.464114832535881</v>
      </c>
      <c r="E16" s="67">
        <v>9575</v>
      </c>
      <c r="F16" s="67">
        <v>9754</v>
      </c>
      <c r="G16" s="98">
        <f>IFERROR(((E16/F16)-1)*100,IF(E16+F16&lt;&gt;0,100,0))</f>
        <v>-1.8351445560795598</v>
      </c>
    </row>
    <row r="17" spans="1:7" s="16" customFormat="1" ht="12" x14ac:dyDescent="0.2">
      <c r="A17" s="64" t="s">
        <v>9</v>
      </c>
      <c r="B17" s="67">
        <v>143517.94699999999</v>
      </c>
      <c r="C17" s="67">
        <v>151962.06200000001</v>
      </c>
      <c r="D17" s="98">
        <f>IFERROR(((B17/C17)-1)*100,IF(B17+C17&lt;&gt;0,100,0))</f>
        <v>-5.5567257306629703</v>
      </c>
      <c r="E17" s="67">
        <v>4268432.8660000004</v>
      </c>
      <c r="F17" s="67">
        <v>4227785.1710000001</v>
      </c>
      <c r="G17" s="98">
        <f>IFERROR(((E17/F17)-1)*100,IF(E17+F17&lt;&gt;0,100,0))</f>
        <v>0.96144182724369198</v>
      </c>
    </row>
    <row r="18" spans="1:7" s="16" customFormat="1" ht="12" x14ac:dyDescent="0.2">
      <c r="A18" s="64" t="s">
        <v>10</v>
      </c>
      <c r="B18" s="67">
        <v>8340336.8046009997</v>
      </c>
      <c r="C18" s="67">
        <v>9901584.7375356108</v>
      </c>
      <c r="D18" s="98">
        <f>IFERROR(((B18/C18)-1)*100,IF(B18+C18&lt;&gt;0,100,0))</f>
        <v>-15.767657140943559</v>
      </c>
      <c r="E18" s="67">
        <v>245612864.83841801</v>
      </c>
      <c r="F18" s="67">
        <v>282301246.68036199</v>
      </c>
      <c r="G18" s="98">
        <f>IFERROR(((E18/F18)-1)*100,IF(E18+F18&lt;&gt;0,100,0))</f>
        <v>-12.996181303968779</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11638359.31683</v>
      </c>
      <c r="C24" s="66">
        <v>10676248.94681</v>
      </c>
      <c r="D24" s="65">
        <f>B24-C24</f>
        <v>962110.37002000026</v>
      </c>
      <c r="E24" s="67">
        <v>390910311.79078001</v>
      </c>
      <c r="F24" s="67">
        <v>479277244.14715999</v>
      </c>
      <c r="G24" s="65">
        <f>E24-F24</f>
        <v>-88366932.356379986</v>
      </c>
    </row>
    <row r="25" spans="1:7" s="16" customFormat="1" ht="12" x14ac:dyDescent="0.2">
      <c r="A25" s="68" t="s">
        <v>15</v>
      </c>
      <c r="B25" s="66">
        <v>19268784.5689</v>
      </c>
      <c r="C25" s="66">
        <v>17401213.220180001</v>
      </c>
      <c r="D25" s="65">
        <f>B25-C25</f>
        <v>1867571.3487199992</v>
      </c>
      <c r="E25" s="67">
        <v>445906183.46932</v>
      </c>
      <c r="F25" s="67">
        <v>499922988.77512997</v>
      </c>
      <c r="G25" s="65">
        <f>E25-F25</f>
        <v>-54016805.305809975</v>
      </c>
    </row>
    <row r="26" spans="1:7" s="28" customFormat="1" ht="12" x14ac:dyDescent="0.2">
      <c r="A26" s="69" t="s">
        <v>16</v>
      </c>
      <c r="B26" s="70">
        <f>B24-B25</f>
        <v>-7630425.2520700004</v>
      </c>
      <c r="C26" s="70">
        <f>C24-C25</f>
        <v>-6724964.2733700015</v>
      </c>
      <c r="D26" s="70"/>
      <c r="E26" s="70">
        <f>E24-E25</f>
        <v>-54995871.678539991</v>
      </c>
      <c r="F26" s="70">
        <f>F24-F25</f>
        <v>-20645744.62796998</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74402.902198769996</v>
      </c>
      <c r="C33" s="132">
        <v>66348.74808325</v>
      </c>
      <c r="D33" s="98">
        <f t="shared" ref="D33:D42" si="0">IFERROR(((B33/C33)-1)*100,IF(B33+C33&lt;&gt;0,100,0))</f>
        <v>12.139119950559095</v>
      </c>
      <c r="E33" s="64"/>
      <c r="F33" s="132">
        <v>78531.81</v>
      </c>
      <c r="G33" s="132">
        <v>73805.3</v>
      </c>
    </row>
    <row r="34" spans="1:7" s="16" customFormat="1" ht="12" x14ac:dyDescent="0.2">
      <c r="A34" s="64" t="s">
        <v>23</v>
      </c>
      <c r="B34" s="132">
        <v>73549.826457520001</v>
      </c>
      <c r="C34" s="132">
        <v>75470.962403509999</v>
      </c>
      <c r="D34" s="98">
        <f t="shared" si="0"/>
        <v>-2.5455299426533462</v>
      </c>
      <c r="E34" s="64"/>
      <c r="F34" s="132">
        <v>77313.149999999994</v>
      </c>
      <c r="G34" s="132">
        <v>72885.62</v>
      </c>
    </row>
    <row r="35" spans="1:7" s="16" customFormat="1" ht="12" x14ac:dyDescent="0.2">
      <c r="A35" s="64" t="s">
        <v>24</v>
      </c>
      <c r="B35" s="132">
        <v>67181.868988500006</v>
      </c>
      <c r="C35" s="132">
        <v>66264.012177790006</v>
      </c>
      <c r="D35" s="98">
        <f t="shared" si="0"/>
        <v>1.3851512767553809</v>
      </c>
      <c r="E35" s="64"/>
      <c r="F35" s="132">
        <v>69626.570000000007</v>
      </c>
      <c r="G35" s="132">
        <v>66907.539999999994</v>
      </c>
    </row>
    <row r="36" spans="1:7" s="16" customFormat="1" ht="12" x14ac:dyDescent="0.2">
      <c r="A36" s="64" t="s">
        <v>25</v>
      </c>
      <c r="B36" s="132">
        <v>69130.749417970001</v>
      </c>
      <c r="C36" s="132">
        <v>59992.874408440002</v>
      </c>
      <c r="D36" s="98">
        <f t="shared" si="0"/>
        <v>15.231600585292938</v>
      </c>
      <c r="E36" s="64"/>
      <c r="F36" s="132">
        <v>73035.28</v>
      </c>
      <c r="G36" s="132">
        <v>68518.34</v>
      </c>
    </row>
    <row r="37" spans="1:7" s="16" customFormat="1" ht="12" x14ac:dyDescent="0.2">
      <c r="A37" s="64" t="s">
        <v>79</v>
      </c>
      <c r="B37" s="132">
        <v>62851.179430240001</v>
      </c>
      <c r="C37" s="132">
        <v>64421.825527200002</v>
      </c>
      <c r="D37" s="98">
        <f t="shared" si="0"/>
        <v>-2.4380651807155762</v>
      </c>
      <c r="E37" s="64"/>
      <c r="F37" s="132">
        <v>69307.75</v>
      </c>
      <c r="G37" s="132">
        <v>62190.22</v>
      </c>
    </row>
    <row r="38" spans="1:7" s="16" customFormat="1" ht="12" x14ac:dyDescent="0.2">
      <c r="A38" s="64" t="s">
        <v>26</v>
      </c>
      <c r="B38" s="132">
        <v>101623.33813391</v>
      </c>
      <c r="C38" s="132">
        <v>76589.819443169996</v>
      </c>
      <c r="D38" s="98">
        <f t="shared" si="0"/>
        <v>32.685177837917465</v>
      </c>
      <c r="E38" s="64"/>
      <c r="F38" s="132">
        <v>105638.55</v>
      </c>
      <c r="G38" s="132">
        <v>100935.39</v>
      </c>
    </row>
    <row r="39" spans="1:7" s="16" customFormat="1" ht="12" x14ac:dyDescent="0.2">
      <c r="A39" s="64" t="s">
        <v>27</v>
      </c>
      <c r="B39" s="132">
        <v>15676.60030876</v>
      </c>
      <c r="C39" s="132">
        <v>15623.20875236</v>
      </c>
      <c r="D39" s="98">
        <f t="shared" si="0"/>
        <v>0.34174513857105904</v>
      </c>
      <c r="E39" s="64"/>
      <c r="F39" s="132">
        <v>16382.26</v>
      </c>
      <c r="G39" s="132">
        <v>15495.36</v>
      </c>
    </row>
    <row r="40" spans="1:7" s="16" customFormat="1" ht="12" x14ac:dyDescent="0.2">
      <c r="A40" s="64" t="s">
        <v>28</v>
      </c>
      <c r="B40" s="132">
        <v>99208.99078937</v>
      </c>
      <c r="C40" s="132">
        <v>80575.794212590001</v>
      </c>
      <c r="D40" s="98">
        <f t="shared" si="0"/>
        <v>23.125054811893552</v>
      </c>
      <c r="E40" s="64"/>
      <c r="F40" s="132">
        <v>102876.73</v>
      </c>
      <c r="G40" s="132">
        <v>98345.75</v>
      </c>
    </row>
    <row r="41" spans="1:7" s="16" customFormat="1" ht="12" x14ac:dyDescent="0.2">
      <c r="A41" s="64" t="s">
        <v>29</v>
      </c>
      <c r="B41" s="72"/>
      <c r="C41" s="72"/>
      <c r="D41" s="98">
        <f t="shared" si="0"/>
        <v>0</v>
      </c>
      <c r="E41" s="64"/>
      <c r="F41" s="72"/>
      <c r="G41" s="72"/>
    </row>
    <row r="42" spans="1:7" s="16" customFormat="1" ht="12" x14ac:dyDescent="0.2">
      <c r="A42" s="64" t="s">
        <v>78</v>
      </c>
      <c r="B42" s="132">
        <v>820.08441027000003</v>
      </c>
      <c r="C42" s="132">
        <v>1290.81055715</v>
      </c>
      <c r="D42" s="98">
        <f t="shared" si="0"/>
        <v>-36.46748504438353</v>
      </c>
      <c r="E42" s="64"/>
      <c r="F42" s="132">
        <v>848.95</v>
      </c>
      <c r="G42" s="132">
        <v>814.9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21297.135725444699</v>
      </c>
      <c r="D48" s="72"/>
      <c r="E48" s="133">
        <v>19478.915897019899</v>
      </c>
      <c r="F48" s="72"/>
      <c r="G48" s="98">
        <f>IFERROR(((C48/E48)-1)*100,IF(C48+E48&lt;&gt;0,100,0))</f>
        <v>9.334296826565037</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2072</v>
      </c>
      <c r="D54" s="75"/>
      <c r="E54" s="134">
        <v>513068</v>
      </c>
      <c r="F54" s="134">
        <v>48680147.369999997</v>
      </c>
      <c r="G54" s="134">
        <v>8016196.1519999998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6067</v>
      </c>
      <c r="C68" s="66">
        <v>6976</v>
      </c>
      <c r="D68" s="98">
        <f>IFERROR(((B68/C68)-1)*100,IF(B68+C68&lt;&gt;0,100,0))</f>
        <v>-13.030389908256879</v>
      </c>
      <c r="E68" s="66">
        <v>167677</v>
      </c>
      <c r="F68" s="66">
        <v>159576</v>
      </c>
      <c r="G68" s="98">
        <f>IFERROR(((E68/F68)-1)*100,IF(E68+F68&lt;&gt;0,100,0))</f>
        <v>5.0765779315185222</v>
      </c>
    </row>
    <row r="69" spans="1:7" s="16" customFormat="1" ht="12" x14ac:dyDescent="0.2">
      <c r="A69" s="79" t="s">
        <v>54</v>
      </c>
      <c r="B69" s="67">
        <v>259270301.896</v>
      </c>
      <c r="C69" s="66">
        <v>189304748.78200001</v>
      </c>
      <c r="D69" s="98">
        <f>IFERROR(((B69/C69)-1)*100,IF(B69+C69&lt;&gt;0,100,0))</f>
        <v>36.959217116402662</v>
      </c>
      <c r="E69" s="66">
        <v>6131306662.9989996</v>
      </c>
      <c r="F69" s="66">
        <v>4782197795.7089996</v>
      </c>
      <c r="G69" s="98">
        <f>IFERROR(((E69/F69)-1)*100,IF(E69+F69&lt;&gt;0,100,0))</f>
        <v>28.211063718454653</v>
      </c>
    </row>
    <row r="70" spans="1:7" s="62" customFormat="1" ht="12" x14ac:dyDescent="0.2">
      <c r="A70" s="79" t="s">
        <v>55</v>
      </c>
      <c r="B70" s="67">
        <v>227518275.59253001</v>
      </c>
      <c r="C70" s="66">
        <v>177252211.72492999</v>
      </c>
      <c r="D70" s="98">
        <f>IFERROR(((B70/C70)-1)*100,IF(B70+C70&lt;&gt;0,100,0))</f>
        <v>28.358497407979179</v>
      </c>
      <c r="E70" s="66">
        <v>5560413210.2898102</v>
      </c>
      <c r="F70" s="66">
        <v>4658153813.1459198</v>
      </c>
      <c r="G70" s="98">
        <f>IFERROR(((E70/F70)-1)*100,IF(E70+F70&lt;&gt;0,100,0))</f>
        <v>19.369463382630169</v>
      </c>
    </row>
    <row r="71" spans="1:7" s="16" customFormat="1" ht="12" x14ac:dyDescent="0.2">
      <c r="A71" s="79" t="s">
        <v>94</v>
      </c>
      <c r="B71" s="98">
        <f>IFERROR(B69/B68/1000,)</f>
        <v>42.734514899620905</v>
      </c>
      <c r="C71" s="98">
        <f>IFERROR(C69/C68/1000,)</f>
        <v>27.136575226777524</v>
      </c>
      <c r="D71" s="98">
        <f>IFERROR(((B71/C71)-1)*100,IF(B71+C71&lt;&gt;0,100,0))</f>
        <v>57.479396506349921</v>
      </c>
      <c r="E71" s="98">
        <f>IFERROR(E69/E68/1000,)</f>
        <v>36.56617582017212</v>
      </c>
      <c r="F71" s="98">
        <f>IFERROR(F69/F68/1000,)</f>
        <v>29.96815182551887</v>
      </c>
      <c r="G71" s="98">
        <f>IFERROR(((E71/F71)-1)*100,IF(E71+F71&lt;&gt;0,100,0))</f>
        <v>22.016786464071547</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2975</v>
      </c>
      <c r="C74" s="66">
        <v>2938</v>
      </c>
      <c r="D74" s="98">
        <f>IFERROR(((B74/C74)-1)*100,IF(B74+C74&lt;&gt;0,100,0))</f>
        <v>1.2593601089176287</v>
      </c>
      <c r="E74" s="66">
        <v>68789</v>
      </c>
      <c r="F74" s="66">
        <v>68245</v>
      </c>
      <c r="G74" s="98">
        <f>IFERROR(((E74/F74)-1)*100,IF(E74+F74&lt;&gt;0,100,0))</f>
        <v>0.79712799472488882</v>
      </c>
    </row>
    <row r="75" spans="1:7" s="16" customFormat="1" ht="12" x14ac:dyDescent="0.2">
      <c r="A75" s="79" t="s">
        <v>54</v>
      </c>
      <c r="B75" s="67">
        <v>607866656.39400005</v>
      </c>
      <c r="C75" s="66">
        <v>562043465.08000004</v>
      </c>
      <c r="D75" s="98">
        <f>IFERROR(((B75/C75)-1)*100,IF(B75+C75&lt;&gt;0,100,0))</f>
        <v>8.1529622104008723</v>
      </c>
      <c r="E75" s="66">
        <v>14817145895.098</v>
      </c>
      <c r="F75" s="66">
        <v>13164758256.997</v>
      </c>
      <c r="G75" s="98">
        <f>IFERROR(((E75/F75)-1)*100,IF(E75+F75&lt;&gt;0,100,0))</f>
        <v>12.551598790070951</v>
      </c>
    </row>
    <row r="76" spans="1:7" s="16" customFormat="1" ht="12" x14ac:dyDescent="0.2">
      <c r="A76" s="79" t="s">
        <v>55</v>
      </c>
      <c r="B76" s="67">
        <v>536508689.44138998</v>
      </c>
      <c r="C76" s="66">
        <v>518875303.65446001</v>
      </c>
      <c r="D76" s="98">
        <f>IFERROR(((B76/C76)-1)*100,IF(B76+C76&lt;&gt;0,100,0))</f>
        <v>3.398386021214983</v>
      </c>
      <c r="E76" s="66">
        <v>13600297011.984501</v>
      </c>
      <c r="F76" s="66">
        <v>12436135885.590599</v>
      </c>
      <c r="G76" s="98">
        <f>IFERROR(((E76/F76)-1)*100,IF(E76+F76&lt;&gt;0,100,0))</f>
        <v>9.3611161626400587</v>
      </c>
    </row>
    <row r="77" spans="1:7" s="16" customFormat="1" ht="12" x14ac:dyDescent="0.2">
      <c r="A77" s="79" t="s">
        <v>94</v>
      </c>
      <c r="B77" s="98">
        <f>IFERROR(B75/B74/1000,)</f>
        <v>204.32492651899162</v>
      </c>
      <c r="C77" s="98">
        <f>IFERROR(C75/C74/1000,)</f>
        <v>191.30138362151126</v>
      </c>
      <c r="D77" s="98">
        <f>IFERROR(((B77/C77)-1)*100,IF(B77+C77&lt;&gt;0,100,0))</f>
        <v>6.8078665459353704</v>
      </c>
      <c r="E77" s="98">
        <f>IFERROR(E75/E74/1000,)</f>
        <v>215.39993160386106</v>
      </c>
      <c r="F77" s="98">
        <f>IFERROR(F75/F74/1000,)</f>
        <v>192.90436305952085</v>
      </c>
      <c r="G77" s="98">
        <f>IFERROR(((E77/F77)-1)*100,IF(E77+F77&lt;&gt;0,100,0))</f>
        <v>11.661513605785668</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141</v>
      </c>
      <c r="C80" s="66">
        <v>190</v>
      </c>
      <c r="D80" s="98">
        <f>IFERROR(((B80/C80)-1)*100,IF(B80+C80&lt;&gt;0,100,0))</f>
        <v>-25.789473684210527</v>
      </c>
      <c r="E80" s="66">
        <v>4856</v>
      </c>
      <c r="F80" s="66">
        <v>4906</v>
      </c>
      <c r="G80" s="98">
        <f>IFERROR(((E80/F80)-1)*100,IF(E80+F80&lt;&gt;0,100,0))</f>
        <v>-1.019160211985326</v>
      </c>
    </row>
    <row r="81" spans="1:7" s="16" customFormat="1" ht="12" x14ac:dyDescent="0.2">
      <c r="A81" s="79" t="s">
        <v>54</v>
      </c>
      <c r="B81" s="67">
        <v>23830071.618999999</v>
      </c>
      <c r="C81" s="66">
        <v>25931843.225000001</v>
      </c>
      <c r="D81" s="98">
        <f>IFERROR(((B81/C81)-1)*100,IF(B81+C81&lt;&gt;0,100,0))</f>
        <v>-8.1049834667122909</v>
      </c>
      <c r="E81" s="66">
        <v>564591509.82599998</v>
      </c>
      <c r="F81" s="66">
        <v>563798010.08399999</v>
      </c>
      <c r="G81" s="98">
        <f>IFERROR(((E81/F81)-1)*100,IF(E81+F81&lt;&gt;0,100,0))</f>
        <v>0.14074184864216743</v>
      </c>
    </row>
    <row r="82" spans="1:7" s="16" customFormat="1" ht="12" x14ac:dyDescent="0.2">
      <c r="A82" s="79" t="s">
        <v>55</v>
      </c>
      <c r="B82" s="67">
        <v>9003283.9990695808</v>
      </c>
      <c r="C82" s="66">
        <v>9807990.2754299305</v>
      </c>
      <c r="D82" s="98">
        <f>IFERROR(((B82/C82)-1)*100,IF(B82+C82&lt;&gt;0,100,0))</f>
        <v>-8.2045990438655458</v>
      </c>
      <c r="E82" s="66">
        <v>149893047.43716401</v>
      </c>
      <c r="F82" s="66">
        <v>250369148.25423199</v>
      </c>
      <c r="G82" s="98">
        <f>IFERROR(((E82/F82)-1)*100,IF(E82+F82&lt;&gt;0,100,0))</f>
        <v>-40.13118290239246</v>
      </c>
    </row>
    <row r="83" spans="1:7" s="32" customFormat="1" x14ac:dyDescent="0.2">
      <c r="A83" s="79" t="s">
        <v>94</v>
      </c>
      <c r="B83" s="98">
        <f>IFERROR(B81/B80/1000,)</f>
        <v>169.00760013475175</v>
      </c>
      <c r="C83" s="98">
        <f>IFERROR(C81/C80/1000,)</f>
        <v>136.48338539473687</v>
      </c>
      <c r="D83" s="98">
        <f>IFERROR(((B83/C83)-1)*100,IF(B83+C83&lt;&gt;0,100,0))</f>
        <v>23.830164122869935</v>
      </c>
      <c r="E83" s="98">
        <f>IFERROR(E81/E80/1000,)</f>
        <v>116.26678538426688</v>
      </c>
      <c r="F83" s="98">
        <f>IFERROR(F81/F80/1000,)</f>
        <v>114.92009989482266</v>
      </c>
      <c r="G83" s="98">
        <f>IFERROR(((E83/F83)-1)*100,IF(E83+F83&lt;&gt;0,100,0))</f>
        <v>1.1718450390112212</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9183</v>
      </c>
      <c r="C86" s="64">
        <f>C68+C74+C80</f>
        <v>10104</v>
      </c>
      <c r="D86" s="98">
        <f>IFERROR(((B86/C86)-1)*100,IF(B86+C86&lt;&gt;0,100,0))</f>
        <v>-9.1152019002375351</v>
      </c>
      <c r="E86" s="64">
        <f>E68+E74+E80</f>
        <v>241322</v>
      </c>
      <c r="F86" s="64">
        <f>F68+F74+F80</f>
        <v>232727</v>
      </c>
      <c r="G86" s="98">
        <f>IFERROR(((E86/F86)-1)*100,IF(E86+F86&lt;&gt;0,100,0))</f>
        <v>3.6931683904317003</v>
      </c>
    </row>
    <row r="87" spans="1:7" s="62" customFormat="1" ht="12" x14ac:dyDescent="0.2">
      <c r="A87" s="79" t="s">
        <v>54</v>
      </c>
      <c r="B87" s="64">
        <f t="shared" ref="B87:C87" si="1">B69+B75+B81</f>
        <v>890967029.90900004</v>
      </c>
      <c r="C87" s="64">
        <f t="shared" si="1"/>
        <v>777280057.08700001</v>
      </c>
      <c r="D87" s="98">
        <f>IFERROR(((B87/C87)-1)*100,IF(B87+C87&lt;&gt;0,100,0))</f>
        <v>14.626256236145174</v>
      </c>
      <c r="E87" s="64">
        <f t="shared" ref="E87:F87" si="2">E69+E75+E81</f>
        <v>21513044067.923</v>
      </c>
      <c r="F87" s="64">
        <f t="shared" si="2"/>
        <v>18510754062.790001</v>
      </c>
      <c r="G87" s="98">
        <f>IFERROR(((E87/F87)-1)*100,IF(E87+F87&lt;&gt;0,100,0))</f>
        <v>16.219166409693429</v>
      </c>
    </row>
    <row r="88" spans="1:7" s="62" customFormat="1" ht="12" x14ac:dyDescent="0.2">
      <c r="A88" s="79" t="s">
        <v>55</v>
      </c>
      <c r="B88" s="64">
        <f t="shared" ref="B88:C88" si="3">B70+B76+B82</f>
        <v>773030249.03298962</v>
      </c>
      <c r="C88" s="64">
        <f t="shared" si="3"/>
        <v>705935505.65481997</v>
      </c>
      <c r="D88" s="98">
        <f>IFERROR(((B88/C88)-1)*100,IF(B88+C88&lt;&gt;0,100,0))</f>
        <v>9.5043729690197587</v>
      </c>
      <c r="E88" s="64">
        <f t="shared" ref="E88:F88" si="4">E70+E76+E82</f>
        <v>19310603269.711475</v>
      </c>
      <c r="F88" s="64">
        <f t="shared" si="4"/>
        <v>17344658846.990749</v>
      </c>
      <c r="G88" s="98">
        <f>IFERROR(((E88/F88)-1)*100,IF(E88+F88&lt;&gt;0,100,0))</f>
        <v>11.33458109533132</v>
      </c>
    </row>
    <row r="89" spans="1:7" s="63" customFormat="1" x14ac:dyDescent="0.2">
      <c r="A89" s="79" t="s">
        <v>95</v>
      </c>
      <c r="B89" s="98">
        <f>IFERROR((B75/B87)*100,IF(B75+B87&lt;&gt;0,100,0))</f>
        <v>68.225493872212667</v>
      </c>
      <c r="C89" s="98">
        <f>IFERROR((C75/C87)*100,IF(C75+C87&lt;&gt;0,100,0))</f>
        <v>72.309003679621128</v>
      </c>
      <c r="D89" s="98">
        <f>IFERROR(((B89/C89)-1)*100,IF(B89+C89&lt;&gt;0,100,0))</f>
        <v>-5.647304760968952</v>
      </c>
      <c r="E89" s="98">
        <f>IFERROR((E75/E87)*100,IF(E75+E87&lt;&gt;0,100,0))</f>
        <v>68.875171027939686</v>
      </c>
      <c r="F89" s="98">
        <f>IFERROR((F75/F87)*100,IF(F75+F87&lt;&gt;0,100,0))</f>
        <v>71.119513620790684</v>
      </c>
      <c r="G89" s="98">
        <f>IFERROR(((E89/F89)-1)*100,IF(E89+F89&lt;&gt;0,100,0))</f>
        <v>-3.1557338887577835</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107071578.303</v>
      </c>
      <c r="C97" s="135">
        <v>71722885.497999996</v>
      </c>
      <c r="D97" s="65">
        <f>B97-C97</f>
        <v>35348692.805000007</v>
      </c>
      <c r="E97" s="135">
        <v>2826839447.2870002</v>
      </c>
      <c r="F97" s="135">
        <v>1589215107.023</v>
      </c>
      <c r="G97" s="80">
        <f>E97-F97</f>
        <v>1237624340.2640002</v>
      </c>
    </row>
    <row r="98" spans="1:7" s="62" customFormat="1" ht="13.5" x14ac:dyDescent="0.2">
      <c r="A98" s="114" t="s">
        <v>88</v>
      </c>
      <c r="B98" s="66">
        <v>108722987.816</v>
      </c>
      <c r="C98" s="135">
        <v>73166684.188999996</v>
      </c>
      <c r="D98" s="65">
        <f>B98-C98</f>
        <v>35556303.627000004</v>
      </c>
      <c r="E98" s="135">
        <v>2824359337.039</v>
      </c>
      <c r="F98" s="135">
        <v>1575767140.1760001</v>
      </c>
      <c r="G98" s="80">
        <f>E98-F98</f>
        <v>1248592196.8629999</v>
      </c>
    </row>
    <row r="99" spans="1:7" s="62" customFormat="1" ht="12" x14ac:dyDescent="0.2">
      <c r="A99" s="115" t="s">
        <v>16</v>
      </c>
      <c r="B99" s="65">
        <f>B97-B98</f>
        <v>-1651409.5129999965</v>
      </c>
      <c r="C99" s="65">
        <f>C97-C98</f>
        <v>-1443798.6909999996</v>
      </c>
      <c r="D99" s="82"/>
      <c r="E99" s="65">
        <f>E97-E98</f>
        <v>2480110.248000145</v>
      </c>
      <c r="F99" s="82">
        <f>F97-F98</f>
        <v>13447966.846999884</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35515537.387000002</v>
      </c>
      <c r="C102" s="135">
        <v>15030354.706</v>
      </c>
      <c r="D102" s="65">
        <f>B102-C102</f>
        <v>20485182.681000002</v>
      </c>
      <c r="E102" s="135">
        <v>781637898.51600003</v>
      </c>
      <c r="F102" s="135">
        <v>560951614.63999999</v>
      </c>
      <c r="G102" s="80">
        <f>E102-F102</f>
        <v>220686283.87600005</v>
      </c>
    </row>
    <row r="103" spans="1:7" s="16" customFormat="1" ht="13.5" x14ac:dyDescent="0.2">
      <c r="A103" s="79" t="s">
        <v>88</v>
      </c>
      <c r="B103" s="66">
        <v>35593998.816</v>
      </c>
      <c r="C103" s="135">
        <v>23048937.673999999</v>
      </c>
      <c r="D103" s="65">
        <f>B103-C103</f>
        <v>12545061.142000001</v>
      </c>
      <c r="E103" s="135">
        <v>895484300.58599997</v>
      </c>
      <c r="F103" s="135">
        <v>648915464.99300003</v>
      </c>
      <c r="G103" s="80">
        <f>E103-F103</f>
        <v>246568835.59299994</v>
      </c>
    </row>
    <row r="104" spans="1:7" s="28" customFormat="1" ht="12" x14ac:dyDescent="0.2">
      <c r="A104" s="81" t="s">
        <v>16</v>
      </c>
      <c r="B104" s="65">
        <f>B102-B103</f>
        <v>-78461.428999997675</v>
      </c>
      <c r="C104" s="65">
        <f>C102-C103</f>
        <v>-8018582.9679999985</v>
      </c>
      <c r="D104" s="82"/>
      <c r="E104" s="65">
        <f>E102-E103</f>
        <v>-113846402.06999993</v>
      </c>
      <c r="F104" s="82">
        <f>F102-F103</f>
        <v>-87963850.353000045</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864.52962133534504</v>
      </c>
      <c r="C111" s="137">
        <v>820.63202417881905</v>
      </c>
      <c r="D111" s="98">
        <f>IFERROR(((B111/C111)-1)*100,IF(B111+C111&lt;&gt;0,100,0))</f>
        <v>5.3492425183446768</v>
      </c>
      <c r="E111" s="84"/>
      <c r="F111" s="136">
        <v>864.52962133534504</v>
      </c>
      <c r="G111" s="136">
        <v>859.60326638217305</v>
      </c>
    </row>
    <row r="112" spans="1:7" s="16" customFormat="1" ht="12" x14ac:dyDescent="0.2">
      <c r="A112" s="79" t="s">
        <v>50</v>
      </c>
      <c r="B112" s="136">
        <v>852.12296249525696</v>
      </c>
      <c r="C112" s="137">
        <v>809.39200427390699</v>
      </c>
      <c r="D112" s="98">
        <f>IFERROR(((B112/C112)-1)*100,IF(B112+C112&lt;&gt;0,100,0))</f>
        <v>5.2793897142192847</v>
      </c>
      <c r="E112" s="84"/>
      <c r="F112" s="136">
        <v>852.12296249525696</v>
      </c>
      <c r="G112" s="136">
        <v>847.22563173450703</v>
      </c>
    </row>
    <row r="113" spans="1:7" s="16" customFormat="1" ht="12" x14ac:dyDescent="0.2">
      <c r="A113" s="79" t="s">
        <v>51</v>
      </c>
      <c r="B113" s="136">
        <v>928.21904387127904</v>
      </c>
      <c r="C113" s="137">
        <v>873.94191689532204</v>
      </c>
      <c r="D113" s="98">
        <f>IFERROR(((B113/C113)-1)*100,IF(B113+C113&lt;&gt;0,100,0))</f>
        <v>6.2106103308073868</v>
      </c>
      <c r="E113" s="84"/>
      <c r="F113" s="136">
        <v>928.58849986575206</v>
      </c>
      <c r="G113" s="136">
        <v>923.50936895674397</v>
      </c>
    </row>
    <row r="114" spans="1:7" s="28" customFormat="1" ht="12" x14ac:dyDescent="0.2">
      <c r="A114" s="81" t="s">
        <v>52</v>
      </c>
      <c r="B114" s="85"/>
      <c r="C114" s="84"/>
      <c r="D114" s="86"/>
      <c r="E114" s="84"/>
      <c r="F114" s="71"/>
      <c r="G114" s="71"/>
    </row>
    <row r="115" spans="1:7" s="16" customFormat="1" ht="12" x14ac:dyDescent="0.2">
      <c r="A115" s="79" t="s">
        <v>56</v>
      </c>
      <c r="B115" s="136">
        <v>664.69889857891098</v>
      </c>
      <c r="C115" s="137">
        <v>627.09203628879504</v>
      </c>
      <c r="D115" s="98">
        <f>IFERROR(((B115/C115)-1)*100,IF(B115+C115&lt;&gt;0,100,0))</f>
        <v>5.9970243782201171</v>
      </c>
      <c r="E115" s="84"/>
      <c r="F115" s="136">
        <v>664.69889857891098</v>
      </c>
      <c r="G115" s="136">
        <v>661.15088502305696</v>
      </c>
    </row>
    <row r="116" spans="1:7" s="16" customFormat="1" ht="12" x14ac:dyDescent="0.2">
      <c r="A116" s="79" t="s">
        <v>57</v>
      </c>
      <c r="B116" s="136">
        <v>868.14036864305797</v>
      </c>
      <c r="C116" s="137">
        <v>814.06330704145398</v>
      </c>
      <c r="D116" s="98">
        <f>IFERROR(((B116/C116)-1)*100,IF(B116+C116&lt;&gt;0,100,0))</f>
        <v>6.6428570276844789</v>
      </c>
      <c r="E116" s="84"/>
      <c r="F116" s="136">
        <v>868.14036864305797</v>
      </c>
      <c r="G116" s="136">
        <v>861.56509527308003</v>
      </c>
    </row>
    <row r="117" spans="1:7" s="16" customFormat="1" ht="12" x14ac:dyDescent="0.2">
      <c r="A117" s="79" t="s">
        <v>59</v>
      </c>
      <c r="B117" s="136">
        <v>988.26857968469005</v>
      </c>
      <c r="C117" s="137">
        <v>923.56600375133598</v>
      </c>
      <c r="D117" s="98">
        <f>IFERROR(((B117/C117)-1)*100,IF(B117+C117&lt;&gt;0,100,0))</f>
        <v>7.0057338263367797</v>
      </c>
      <c r="E117" s="84"/>
      <c r="F117" s="136">
        <v>988.26857968469005</v>
      </c>
      <c r="G117" s="136">
        <v>981.33203111077205</v>
      </c>
    </row>
    <row r="118" spans="1:7" s="16" customFormat="1" ht="12" x14ac:dyDescent="0.2">
      <c r="A118" s="79" t="s">
        <v>58</v>
      </c>
      <c r="B118" s="136">
        <v>907.567429554265</v>
      </c>
      <c r="C118" s="137">
        <v>881.06768732935802</v>
      </c>
      <c r="D118" s="98">
        <f>IFERROR(((B118/C118)-1)*100,IF(B118+C118&lt;&gt;0,100,0))</f>
        <v>3.0076851762923518</v>
      </c>
      <c r="E118" s="84"/>
      <c r="F118" s="136">
        <v>912.31403253883695</v>
      </c>
      <c r="G118" s="136">
        <v>904.51060831597397</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7</v>
      </c>
      <c r="G126" s="98">
        <f>IFERROR(((E126/F126)-1)*100,IF(E126+F126&lt;&gt;0,100,0))</f>
        <v>-14.28571428571429</v>
      </c>
    </row>
    <row r="127" spans="1:7" s="16" customFormat="1" ht="12" x14ac:dyDescent="0.2">
      <c r="A127" s="79" t="s">
        <v>72</v>
      </c>
      <c r="B127" s="67">
        <v>207</v>
      </c>
      <c r="C127" s="66">
        <v>136</v>
      </c>
      <c r="D127" s="98">
        <f>IFERROR(((B127/C127)-1)*100,IF(B127+C127&lt;&gt;0,100,0))</f>
        <v>52.205882352941167</v>
      </c>
      <c r="E127" s="66">
        <v>7157</v>
      </c>
      <c r="F127" s="66">
        <v>6305</v>
      </c>
      <c r="G127" s="98">
        <f>IFERROR(((E127/F127)-1)*100,IF(E127+F127&lt;&gt;0,100,0))</f>
        <v>13.513084853291035</v>
      </c>
    </row>
    <row r="128" spans="1:7" s="16" customFormat="1" ht="12" x14ac:dyDescent="0.2">
      <c r="A128" s="79" t="s">
        <v>74</v>
      </c>
      <c r="B128" s="67">
        <v>1</v>
      </c>
      <c r="C128" s="66">
        <v>1</v>
      </c>
      <c r="D128" s="98">
        <f>IFERROR(((B128/C128)-1)*100,IF(B128+C128&lt;&gt;0,100,0))</f>
        <v>0</v>
      </c>
      <c r="E128" s="66">
        <v>161</v>
      </c>
      <c r="F128" s="66">
        <v>183</v>
      </c>
      <c r="G128" s="98">
        <f>IFERROR(((E128/F128)-1)*100,IF(E128+F128&lt;&gt;0,100,0))</f>
        <v>-12.02185792349727</v>
      </c>
    </row>
    <row r="129" spans="1:7" s="28" customFormat="1" ht="12" x14ac:dyDescent="0.2">
      <c r="A129" s="81" t="s">
        <v>34</v>
      </c>
      <c r="B129" s="82">
        <f>SUM(B126:B128)</f>
        <v>208</v>
      </c>
      <c r="C129" s="82">
        <f>SUM(C126:C128)</f>
        <v>137</v>
      </c>
      <c r="D129" s="98">
        <f>IFERROR(((B129/C129)-1)*100,IF(B129+C129&lt;&gt;0,100,0))</f>
        <v>51.824817518248167</v>
      </c>
      <c r="E129" s="82">
        <f>SUM(E126:E128)</f>
        <v>7324</v>
      </c>
      <c r="F129" s="82">
        <f>SUM(F126:F128)</f>
        <v>6495</v>
      </c>
      <c r="G129" s="98">
        <f>IFERROR(((E129/F129)-1)*100,IF(E129+F129&lt;&gt;0,100,0))</f>
        <v>12.763664357197847</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3</v>
      </c>
      <c r="C132" s="66">
        <v>11</v>
      </c>
      <c r="D132" s="98">
        <f>IFERROR(((B132/C132)-1)*100,IF(B132+C132&lt;&gt;0,100,0))</f>
        <v>-72.727272727272734</v>
      </c>
      <c r="E132" s="66">
        <v>620</v>
      </c>
      <c r="F132" s="66">
        <v>507</v>
      </c>
      <c r="G132" s="98">
        <f>IFERROR(((E132/F132)-1)*100,IF(E132+F132&lt;&gt;0,100,0))</f>
        <v>22.287968441814598</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3</v>
      </c>
      <c r="C134" s="82">
        <f>SUM(C132:C133)</f>
        <v>11</v>
      </c>
      <c r="D134" s="98">
        <f>IFERROR(((B134/C134)-1)*100,IF(B134+C134&lt;&gt;0,100,0))</f>
        <v>-72.727272727272734</v>
      </c>
      <c r="E134" s="82">
        <f>SUM(E132:E133)</f>
        <v>620</v>
      </c>
      <c r="F134" s="82">
        <f>SUM(F132:F133)</f>
        <v>507</v>
      </c>
      <c r="G134" s="98">
        <f>IFERROR(((E134/F134)-1)*100,IF(E134+F134&lt;&gt;0,100,0))</f>
        <v>22.287968441814598</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830</v>
      </c>
      <c r="F137" s="66">
        <v>322</v>
      </c>
      <c r="G137" s="98">
        <f>IFERROR(((E137/F137)-1)*100,IF(E137+F137&lt;&gt;0,100,0))</f>
        <v>157.76397515527952</v>
      </c>
    </row>
    <row r="138" spans="1:7" s="16" customFormat="1" ht="12" x14ac:dyDescent="0.2">
      <c r="A138" s="79" t="s">
        <v>72</v>
      </c>
      <c r="B138" s="67">
        <v>557827</v>
      </c>
      <c r="C138" s="66">
        <v>35731</v>
      </c>
      <c r="D138" s="98">
        <f>IFERROR(((B138/C138)-1)*100,IF(B138+C138&lt;&gt;0,100,0))</f>
        <v>1461.1849654361758</v>
      </c>
      <c r="E138" s="66">
        <v>7013626</v>
      </c>
      <c r="F138" s="66">
        <v>5940702</v>
      </c>
      <c r="G138" s="98">
        <f>IFERROR(((E138/F138)-1)*100,IF(E138+F138&lt;&gt;0,100,0))</f>
        <v>18.060559172973157</v>
      </c>
    </row>
    <row r="139" spans="1:7" s="16" customFormat="1" ht="12" x14ac:dyDescent="0.2">
      <c r="A139" s="79" t="s">
        <v>74</v>
      </c>
      <c r="B139" s="67">
        <v>174</v>
      </c>
      <c r="C139" s="66">
        <v>2</v>
      </c>
      <c r="D139" s="98">
        <f>IFERROR(((B139/C139)-1)*100,IF(B139+C139&lt;&gt;0,100,0))</f>
        <v>8600</v>
      </c>
      <c r="E139" s="66">
        <v>7691</v>
      </c>
      <c r="F139" s="66">
        <v>7637</v>
      </c>
      <c r="G139" s="98">
        <f>IFERROR(((E139/F139)-1)*100,IF(E139+F139&lt;&gt;0,100,0))</f>
        <v>0.7070839334817336</v>
      </c>
    </row>
    <row r="140" spans="1:7" s="16" customFormat="1" ht="12" x14ac:dyDescent="0.2">
      <c r="A140" s="81" t="s">
        <v>34</v>
      </c>
      <c r="B140" s="82">
        <f>SUM(B137:B139)</f>
        <v>558001</v>
      </c>
      <c r="C140" s="82">
        <f>SUM(C137:C139)</f>
        <v>35733</v>
      </c>
      <c r="D140" s="98">
        <f>IFERROR(((B140/C140)-1)*100,IF(B140+C140&lt;&gt;0,100,0))</f>
        <v>1461.5845297064338</v>
      </c>
      <c r="E140" s="82">
        <f>SUM(E137:E139)</f>
        <v>7022147</v>
      </c>
      <c r="F140" s="82">
        <f>SUM(F137:F139)</f>
        <v>5948661</v>
      </c>
      <c r="G140" s="98">
        <f>IFERROR(((E140/F140)-1)*100,IF(E140+F140&lt;&gt;0,100,0))</f>
        <v>18.045842585415439</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263</v>
      </c>
      <c r="C143" s="66">
        <v>31512</v>
      </c>
      <c r="D143" s="98">
        <f>IFERROR(((B143/C143)-1)*100,)</f>
        <v>-99.165397308961673</v>
      </c>
      <c r="E143" s="66">
        <v>323210</v>
      </c>
      <c r="F143" s="66">
        <v>286358</v>
      </c>
      <c r="G143" s="98">
        <f>IFERROR(((E143/F143)-1)*100,)</f>
        <v>12.869205679603857</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263</v>
      </c>
      <c r="C145" s="82">
        <f>SUM(C143:C144)</f>
        <v>31512</v>
      </c>
      <c r="D145" s="98">
        <f>IFERROR(((B145/C145)-1)*100,)</f>
        <v>-99.165397308961673</v>
      </c>
      <c r="E145" s="82">
        <f>SUM(E143:E144)</f>
        <v>323210</v>
      </c>
      <c r="F145" s="82">
        <f>SUM(F143:F144)</f>
        <v>286358</v>
      </c>
      <c r="G145" s="98">
        <f>IFERROR(((E145/F145)-1)*100,)</f>
        <v>12.869205679603857</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19078.7575</v>
      </c>
      <c r="F148" s="66">
        <v>7543.4970000000003</v>
      </c>
      <c r="G148" s="98">
        <f>IFERROR(((E148/F148)-1)*100,IF(E148+F148&lt;&gt;0,100,0))</f>
        <v>152.91661811491406</v>
      </c>
    </row>
    <row r="149" spans="1:7" s="32" customFormat="1" x14ac:dyDescent="0.2">
      <c r="A149" s="79" t="s">
        <v>72</v>
      </c>
      <c r="B149" s="67">
        <v>44375391.030199997</v>
      </c>
      <c r="C149" s="66">
        <v>3185018.3285099999</v>
      </c>
      <c r="D149" s="98">
        <f>IFERROR(((B149/C149)-1)*100,IF(B149+C149&lt;&gt;0,100,0))</f>
        <v>1293.253867112265</v>
      </c>
      <c r="E149" s="66">
        <v>612754144.66705</v>
      </c>
      <c r="F149" s="66">
        <v>548145730.73389006</v>
      </c>
      <c r="G149" s="98">
        <f>IFERROR(((E149/F149)-1)*100,IF(E149+F149&lt;&gt;0,100,0))</f>
        <v>11.786722090612356</v>
      </c>
    </row>
    <row r="150" spans="1:7" s="32" customFormat="1" x14ac:dyDescent="0.2">
      <c r="A150" s="79" t="s">
        <v>74</v>
      </c>
      <c r="B150" s="67">
        <v>561913.86</v>
      </c>
      <c r="C150" s="66">
        <v>16518.060000000001</v>
      </c>
      <c r="D150" s="98">
        <f>IFERROR(((B150/C150)-1)*100,IF(B150+C150&lt;&gt;0,100,0))</f>
        <v>3301.8151041950446</v>
      </c>
      <c r="E150" s="66">
        <v>49567822.090000004</v>
      </c>
      <c r="F150" s="66">
        <v>51619362.890000001</v>
      </c>
      <c r="G150" s="98">
        <f>IFERROR(((E150/F150)-1)*100,IF(E150+F150&lt;&gt;0,100,0))</f>
        <v>-3.9743628846636403</v>
      </c>
    </row>
    <row r="151" spans="1:7" s="16" customFormat="1" ht="12" x14ac:dyDescent="0.2">
      <c r="A151" s="81" t="s">
        <v>34</v>
      </c>
      <c r="B151" s="82">
        <f>SUM(B148:B150)</f>
        <v>44937304.890199997</v>
      </c>
      <c r="C151" s="82">
        <f>SUM(C148:C150)</f>
        <v>3201536.38851</v>
      </c>
      <c r="D151" s="98">
        <f>IFERROR(((B151/C151)-1)*100,IF(B151+C151&lt;&gt;0,100,0))</f>
        <v>1303.6168713082748</v>
      </c>
      <c r="E151" s="82">
        <f>SUM(E148:E150)</f>
        <v>662341045.51455009</v>
      </c>
      <c r="F151" s="82">
        <f>SUM(F148:F150)</f>
        <v>599772637.12089002</v>
      </c>
      <c r="G151" s="98">
        <f>IFERROR(((E151/F151)-1)*100,IF(E151+F151&lt;&gt;0,100,0))</f>
        <v>10.432021156218374</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897.13891999999998</v>
      </c>
      <c r="C154" s="66">
        <v>72322.189840000006</v>
      </c>
      <c r="D154" s="98">
        <f>IFERROR(((B154/C154)-1)*100,IF(B154+C154&lt;&gt;0,100,0))</f>
        <v>-98.759524674260064</v>
      </c>
      <c r="E154" s="66">
        <v>492852.06891999999</v>
      </c>
      <c r="F154" s="66">
        <v>472495.65224999998</v>
      </c>
      <c r="G154" s="98">
        <f>IFERROR(((E154/F154)-1)*100,IF(E154+F154&lt;&gt;0,100,0))</f>
        <v>4.308275975252629</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897.13891999999998</v>
      </c>
      <c r="C156" s="82">
        <f>SUM(C154:C155)</f>
        <v>72322.189840000006</v>
      </c>
      <c r="D156" s="98">
        <f>IFERROR(((B156/C156)-1)*100,IF(B156+C156&lt;&gt;0,100,0))</f>
        <v>-98.759524674260064</v>
      </c>
      <c r="E156" s="82">
        <f>SUM(E154:E155)</f>
        <v>492852.06891999999</v>
      </c>
      <c r="F156" s="82">
        <f>SUM(F154:F155)</f>
        <v>472495.65224999998</v>
      </c>
      <c r="G156" s="98">
        <f>IFERROR(((E156/F156)-1)*100,IF(E156+F156&lt;&gt;0,100,0))</f>
        <v>4.308275975252629</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315</v>
      </c>
      <c r="D159" s="98">
        <f>IFERROR(((B159/C159)-1)*100,IF(B159+C159&lt;&gt;0,100,0))</f>
        <v>-100</v>
      </c>
      <c r="E159" s="78"/>
      <c r="F159" s="78"/>
      <c r="G159" s="65"/>
    </row>
    <row r="160" spans="1:7" s="16" customFormat="1" ht="12" x14ac:dyDescent="0.2">
      <c r="A160" s="79" t="s">
        <v>72</v>
      </c>
      <c r="B160" s="67">
        <v>1326009</v>
      </c>
      <c r="C160" s="66">
        <v>1245010</v>
      </c>
      <c r="D160" s="98">
        <f>IFERROR(((B160/C160)-1)*100,IF(B160+C160&lt;&gt;0,100,0))</f>
        <v>6.5058915189436295</v>
      </c>
      <c r="E160" s="78"/>
      <c r="F160" s="78"/>
      <c r="G160" s="65"/>
    </row>
    <row r="161" spans="1:7" s="16" customFormat="1" ht="12" x14ac:dyDescent="0.2">
      <c r="A161" s="79" t="s">
        <v>74</v>
      </c>
      <c r="B161" s="67">
        <v>1422</v>
      </c>
      <c r="C161" s="66">
        <v>2024</v>
      </c>
      <c r="D161" s="98">
        <f>IFERROR(((B161/C161)-1)*100,IF(B161+C161&lt;&gt;0,100,0))</f>
        <v>-29.743083003952563</v>
      </c>
      <c r="E161" s="78"/>
      <c r="F161" s="78"/>
      <c r="G161" s="65"/>
    </row>
    <row r="162" spans="1:7" s="28" customFormat="1" ht="12" x14ac:dyDescent="0.2">
      <c r="A162" s="81" t="s">
        <v>34</v>
      </c>
      <c r="B162" s="82">
        <f>SUM(B159:B161)</f>
        <v>1327431</v>
      </c>
      <c r="C162" s="82">
        <f>SUM(C159:C161)</f>
        <v>1247349</v>
      </c>
      <c r="D162" s="98">
        <f>IFERROR(((B162/C162)-1)*100,IF(B162+C162&lt;&gt;0,100,0))</f>
        <v>6.42017590906796</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184947</v>
      </c>
      <c r="C165" s="66">
        <v>129002</v>
      </c>
      <c r="D165" s="98">
        <f>IFERROR(((B165/C165)-1)*100,IF(B165+C165&lt;&gt;0,100,0))</f>
        <v>43.367544689229632</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184947</v>
      </c>
      <c r="C167" s="82">
        <f>SUM(C165:C166)</f>
        <v>129002</v>
      </c>
      <c r="D167" s="98">
        <f>IFERROR(((B167/C167)-1)*100,IF(B167+C167&lt;&gt;0,100,0))</f>
        <v>43.367544689229632</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34363</v>
      </c>
      <c r="C175" s="113">
        <v>24396</v>
      </c>
      <c r="D175" s="111">
        <f>IFERROR(((B175/C175)-1)*100,IF(B175+C175&lt;&gt;0,100,0))</f>
        <v>40.855058206263315</v>
      </c>
      <c r="E175" s="113">
        <v>305575</v>
      </c>
      <c r="F175" s="113">
        <v>250144</v>
      </c>
      <c r="G175" s="111">
        <f>IFERROR(((E175/F175)-1)*100,IF(E175+F175&lt;&gt;0,100,0))</f>
        <v>22.159636049635402</v>
      </c>
    </row>
    <row r="176" spans="1:7" x14ac:dyDescent="0.2">
      <c r="A176" s="101" t="s">
        <v>32</v>
      </c>
      <c r="B176" s="112">
        <v>149244</v>
      </c>
      <c r="C176" s="113">
        <v>131149</v>
      </c>
      <c r="D176" s="111">
        <f t="shared" ref="D176:D178" si="5">IFERROR(((B176/C176)-1)*100,IF(B176+C176&lt;&gt;0,100,0))</f>
        <v>13.797284005215449</v>
      </c>
      <c r="E176" s="113">
        <v>1629032</v>
      </c>
      <c r="F176" s="113">
        <v>1581658</v>
      </c>
      <c r="G176" s="111">
        <f>IFERROR(((E176/F176)-1)*100,IF(E176+F176&lt;&gt;0,100,0))</f>
        <v>2.9952113541612757</v>
      </c>
    </row>
    <row r="177" spans="1:7" x14ac:dyDescent="0.2">
      <c r="A177" s="101" t="s">
        <v>92</v>
      </c>
      <c r="B177" s="112">
        <v>59859874</v>
      </c>
      <c r="C177" s="113">
        <v>58278209</v>
      </c>
      <c r="D177" s="111">
        <f t="shared" si="5"/>
        <v>2.7139904042006613</v>
      </c>
      <c r="E177" s="113">
        <v>657856578</v>
      </c>
      <c r="F177" s="113">
        <v>653231933</v>
      </c>
      <c r="G177" s="111">
        <f>IFERROR(((E177/F177)-1)*100,IF(E177+F177&lt;&gt;0,100,0))</f>
        <v>0.70796370574859324</v>
      </c>
    </row>
    <row r="178" spans="1:7" x14ac:dyDescent="0.2">
      <c r="A178" s="101" t="s">
        <v>93</v>
      </c>
      <c r="B178" s="112">
        <v>124096</v>
      </c>
      <c r="C178" s="113">
        <v>112744</v>
      </c>
      <c r="D178" s="111">
        <f t="shared" si="5"/>
        <v>10.068828496416661</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500</v>
      </c>
      <c r="C181" s="113">
        <v>483</v>
      </c>
      <c r="D181" s="111">
        <f t="shared" ref="D181:D184" si="6">IFERROR(((B181/C181)-1)*100,IF(B181+C181&lt;&gt;0,100,0))</f>
        <v>3.5196687370600444</v>
      </c>
      <c r="E181" s="113">
        <v>7594</v>
      </c>
      <c r="F181" s="113">
        <v>10240</v>
      </c>
      <c r="G181" s="111">
        <f t="shared" ref="G181" si="7">IFERROR(((E181/F181)-1)*100,IF(E181+F181&lt;&gt;0,100,0))</f>
        <v>-25.839843750000004</v>
      </c>
    </row>
    <row r="182" spans="1:7" x14ac:dyDescent="0.2">
      <c r="A182" s="101" t="s">
        <v>32</v>
      </c>
      <c r="B182" s="112">
        <v>4887</v>
      </c>
      <c r="C182" s="113">
        <v>6355</v>
      </c>
      <c r="D182" s="111">
        <f t="shared" si="6"/>
        <v>-23.099921321793857</v>
      </c>
      <c r="E182" s="113">
        <v>83428</v>
      </c>
      <c r="F182" s="113">
        <v>140132</v>
      </c>
      <c r="G182" s="111">
        <f t="shared" ref="G182" si="8">IFERROR(((E182/F182)-1)*100,IF(E182+F182&lt;&gt;0,100,0))</f>
        <v>-40.464704706990553</v>
      </c>
    </row>
    <row r="183" spans="1:7" x14ac:dyDescent="0.2">
      <c r="A183" s="101" t="s">
        <v>92</v>
      </c>
      <c r="B183" s="112">
        <v>75472</v>
      </c>
      <c r="C183" s="113">
        <v>94190</v>
      </c>
      <c r="D183" s="111">
        <f t="shared" si="6"/>
        <v>-19.872597940333371</v>
      </c>
      <c r="E183" s="113">
        <v>1006942</v>
      </c>
      <c r="F183" s="113">
        <v>2897386</v>
      </c>
      <c r="G183" s="111">
        <f t="shared" ref="G183" si="9">IFERROR(((E183/F183)-1)*100,IF(E183+F183&lt;&gt;0,100,0))</f>
        <v>-65.246536015567131</v>
      </c>
    </row>
    <row r="184" spans="1:7" x14ac:dyDescent="0.2">
      <c r="A184" s="101" t="s">
        <v>93</v>
      </c>
      <c r="B184" s="112">
        <v>43119</v>
      </c>
      <c r="C184" s="113">
        <v>24548</v>
      </c>
      <c r="D184" s="111">
        <f t="shared" si="6"/>
        <v>75.651784259410121</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2023-06-26T06:37:12Z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