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ECD5862E-B8A9-4336-B795-F3A084644C01}" xr6:coauthVersionLast="47" xr6:coauthVersionMax="47" xr10:uidLastSave="{00000000-0000-0000-0000-000000000000}"/>
  <bookViews>
    <workbookView xWindow="1770" yWindow="177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156" i="1" l="1"/>
  <c r="G88" i="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<sst xmlns="http://schemas.openxmlformats.org/spreadsheetml/2006/main" count="270" uniqueCount="102">
  <si>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</si>
  <si>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</si>
  <si>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</si>
  <si>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</si>
  <si>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</si>
  <si>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</si>
  <si>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</si>
  <si>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</si>
  <si>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</si>
  <si>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</si>
  <si>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</si>
  <si>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</si>
  <si>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</si>
  <si>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</si>
  <si>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</si>
  <si>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</si>
  <si>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</si>
  <si>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</si>
  <si>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</si>
  <si>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</si>
  <si>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</si>
  <si>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</si>
  <si>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</si>
  <si>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</si>
  <si>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</si>
  <si>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</si>
  <si>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</si>
  <si>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</si>
  <si>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</si>
  <si>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</si>
  <si>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</si>
  <si>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</si>
  <si>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</si>
  <si>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</si>
  <si>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</si>
  <si>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</si>
  <si>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</si>
  <si>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</si>
  <si>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</si>
  <si>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</si>
  <si>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</si>
  <si>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</si>
  <si>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</si>
  <si>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</si>
  <si>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</si>
  <si>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</si>
  <si>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</si>
  <si>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</si>
  <si>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</si>
  <si>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</si>
  <si>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</si>
  <si>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</si>
  <si>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</si>
  <si>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</si>
  <si>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</si>
  <si>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</si>
  <si>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</si>
  <si>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</si>
  <si>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</si>
  <si>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</si>
  <si>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</si>
  <si>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</si>
  <si>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</si>
  <si>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</si>
  <si>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</si>
  <si>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</si>
  <si>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</si>
  <si>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</si>
  <si>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</si>
  <si>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</si>
  <si>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</si>
  <si>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</si>
  <si>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</si>
  <si>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</si>
  <si>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</si>
  <si>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</si>
  <si>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</si>
  <si>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</si>
  <si>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</si>
  <si>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</si>
  <si>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</si>
  <si>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</si>
  <si>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</si>
  <si>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</si>
  <si>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</si>
  <si>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</si>
  <si>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</si>
  <si>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</si>
  <si>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</si>
  <si>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</si>
  <si>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</si>
  <si>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</si>
  <si>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</si>
  <si>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</si>
  <si>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</si>
  <si>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</si>
  <si>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</si>
  <si>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</si>
  <si>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</si>
  <si>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30 June 2023</t>
  </si>
  <si>
    <t>30.06.2023</t>
  </si>
  <si>
    <t>01.07.2022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</si>
</sst>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1529085</v>
      </c>
      <c r="C11" s="67">
        <v>1807763</v>
      </c>
      <c r="D11" s="98">
        <f>IFERROR(((B11/C11)-1)*100,IF(B11+C11&lt;&gt;0,100,0))</f>
        <v>-15.415626937823157</v>
      </c>
      <c r="E11" s="67">
        <v>39569170</v>
      </c>
      <c r="F11" s="67">
        <v>42450473</v>
      </c>
      <c r="G11" s="98">
        <f>IFERROR(((E11/F11)-1)*100,IF(E11+F11&lt;&gt;0,100,0))</f>
        <v>-6.7874461610828218</v>
      </c>
    </row>
    <row r="12" spans="1:7" s="16" customFormat="1" ht="12" x14ac:dyDescent="0.2">
      <c r="A12" s="64" t="s">
        <v>9</v>
      </c>
      <c r="B12" s="67">
        <v>1358627.7720000001</v>
      </c>
      <c r="C12" s="67">
        <v>1408808.8330000001</v>
      </c>
      <c r="D12" s="98">
        <f>IFERROR(((B12/C12)-1)*100,IF(B12+C12&lt;&gt;0,100,0))</f>
        <v>-3.561949628974248</v>
      </c>
      <c r="E12" s="67">
        <v>39874488.883000001</v>
      </c>
      <c r="F12" s="67">
        <v>41978471.787</v>
      </c>
      <c r="G12" s="98">
        <f>IFERROR(((E12/F12)-1)*100,IF(E12+F12&lt;&gt;0,100,0))</f>
        <v>-5.012052164918412</v>
      </c>
    </row>
    <row r="13" spans="1:7" s="16" customFormat="1" ht="12" x14ac:dyDescent="0.2">
      <c r="A13" s="64" t="s">
        <v>10</v>
      </c>
      <c r="B13" s="67">
        <v>88935260.348149702</v>
      </c>
      <c r="C13" s="67">
        <v>131448058.835529</v>
      </c>
      <c r="D13" s="98">
        <f>IFERROR(((B13/C13)-1)*100,IF(B13+C13&lt;&gt;0,100,0))</f>
        <v>-32.341899046658682</v>
      </c>
      <c r="E13" s="67">
        <v>2914216480.4003201</v>
      </c>
      <c r="F13" s="67">
        <v>3126008175.36377</v>
      </c>
      <c r="G13" s="98">
        <f>IFERROR(((E13/F13)-1)*100,IF(E13+F13&lt;&gt;0,100,0))</f>
        <v>-6.7751484667439854</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298</v>
      </c>
      <c r="C16" s="67">
        <v>400</v>
      </c>
      <c r="D16" s="98">
        <f>IFERROR(((B16/C16)-1)*100,IF(B16+C16&lt;&gt;0,100,0))</f>
        <v>-25.5</v>
      </c>
      <c r="E16" s="67">
        <v>9873</v>
      </c>
      <c r="F16" s="67">
        <v>10154</v>
      </c>
      <c r="G16" s="98">
        <f>IFERROR(((E16/F16)-1)*100,IF(E16+F16&lt;&gt;0,100,0))</f>
        <v>-2.7673823123892105</v>
      </c>
    </row>
    <row r="17" spans="1:7" s="16" customFormat="1" ht="12" x14ac:dyDescent="0.2">
      <c r="A17" s="64" t="s">
        <v>9</v>
      </c>
      <c r="B17" s="67">
        <v>163583.72500000001</v>
      </c>
      <c r="C17" s="67">
        <v>90771.832999999999</v>
      </c>
      <c r="D17" s="98">
        <f>IFERROR(((B17/C17)-1)*100,IF(B17+C17&lt;&gt;0,100,0))</f>
        <v>80.214191554333823</v>
      </c>
      <c r="E17" s="67">
        <v>4432016.591</v>
      </c>
      <c r="F17" s="67">
        <v>4318557.0039999997</v>
      </c>
      <c r="G17" s="98">
        <f>IFERROR(((E17/F17)-1)*100,IF(E17+F17&lt;&gt;0,100,0))</f>
        <v>2.6272569030560522</v>
      </c>
    </row>
    <row r="18" spans="1:7" s="16" customFormat="1" ht="12" x14ac:dyDescent="0.2">
      <c r="A18" s="64" t="s">
        <v>10</v>
      </c>
      <c r="B18" s="67">
        <v>7209124.9930897597</v>
      </c>
      <c r="C18" s="67">
        <v>10405932.1756393</v>
      </c>
      <c r="D18" s="98">
        <f>IFERROR(((B18/C18)-1)*100,IF(B18+C18&lt;&gt;0,100,0))</f>
        <v>-30.721007292680536</v>
      </c>
      <c r="E18" s="67">
        <v>252821989.83150801</v>
      </c>
      <c r="F18" s="67">
        <v>292707178.85600197</v>
      </c>
      <c r="G18" s="98">
        <f>IFERROR(((E18/F18)-1)*100,IF(E18+F18&lt;&gt;0,100,0))</f>
        <v>-13.626310492410433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13686703.16054</v>
      </c>
      <c r="C24" s="66">
        <v>26521891.23164</v>
      </c>
      <c r="D24" s="65">
        <f>B24-C24</f>
        <v>-12835188.0711</v>
      </c>
      <c r="E24" s="67">
        <v>404623546.39924997</v>
      </c>
      <c r="F24" s="67">
        <v>505799135.37879997</v>
      </c>
      <c r="G24" s="65">
        <f>E24-F24</f>
        <v>-101175588.97955</v>
      </c>
    </row>
    <row r="25" spans="1:7" s="16" customFormat="1" ht="12" x14ac:dyDescent="0.2">
      <c r="A25" s="68" t="s">
        <v>15</v>
      </c>
      <c r="B25" s="66">
        <v>15301913.492860001</v>
      </c>
      <c r="C25" s="66">
        <v>24595280.980020002</v>
      </c>
      <c r="D25" s="65">
        <f>B25-C25</f>
        <v>-9293367.487160001</v>
      </c>
      <c r="E25" s="67">
        <v>461313593.41943002</v>
      </c>
      <c r="F25" s="67">
        <v>524518269.75515002</v>
      </c>
      <c r="G25" s="65">
        <f>E25-F25</f>
        <v>-63204676.335720003</v>
      </c>
    </row>
    <row r="26" spans="1:7" s="28" customFormat="1" ht="12" x14ac:dyDescent="0.2">
      <c r="A26" s="69" t="s">
        <v>16</v>
      </c>
      <c r="B26" s="70">
        <f>B24-B25</f>
        <v>-1615210.332320001</v>
      </c>
      <c r="C26" s="70">
        <f>C24-C25</f>
        <v>1926610.2516199984</v>
      </c>
      <c r="D26" s="70"/>
      <c r="E26" s="70">
        <f>E24-E25</f>
        <v>-56690047.020180047</v>
      </c>
      <c r="F26" s="70">
        <f>F24-F25</f>
        <v>-18719134.376350045</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76027.831150600003</v>
      </c>
      <c r="C33" s="132">
        <v>65661.726367619995</v>
      </c>
      <c r="D33" s="98">
        <f t="shared" ref="D33:D42" si="0">IFERROR(((B33/C33)-1)*100,IF(B33+C33&lt;&gt;0,100,0))</f>
        <v>15.787134083169473</v>
      </c>
      <c r="E33" s="64"/>
      <c r="F33" s="132">
        <v>76223.09</v>
      </c>
      <c r="G33" s="132">
        <v>74006.63</v>
      </c>
    </row>
    <row r="34" spans="1:7" s="16" customFormat="1" ht="12" x14ac:dyDescent="0.2">
      <c r="A34" s="64" t="s">
        <v>23</v>
      </c>
      <c r="B34" s="132">
        <v>74458.226892830004</v>
      </c>
      <c r="C34" s="132">
        <v>71873.355829659995</v>
      </c>
      <c r="D34" s="98">
        <f t="shared" si="0"/>
        <v>3.5964246184582827</v>
      </c>
      <c r="E34" s="64"/>
      <c r="F34" s="132">
        <v>74679.600000000006</v>
      </c>
      <c r="G34" s="132">
        <v>72220.289999999994</v>
      </c>
    </row>
    <row r="35" spans="1:7" s="16" customFormat="1" ht="12" x14ac:dyDescent="0.2">
      <c r="A35" s="64" t="s">
        <v>24</v>
      </c>
      <c r="B35" s="132">
        <v>67811.724307159995</v>
      </c>
      <c r="C35" s="132">
        <v>63981.017931579998</v>
      </c>
      <c r="D35" s="98">
        <f t="shared" si="0"/>
        <v>5.9872545005090094</v>
      </c>
      <c r="E35" s="64"/>
      <c r="F35" s="132">
        <v>67811.72</v>
      </c>
      <c r="G35" s="132">
        <v>66411.81</v>
      </c>
    </row>
    <row r="36" spans="1:7" s="16" customFormat="1" ht="12" x14ac:dyDescent="0.2">
      <c r="A36" s="64" t="s">
        <v>25</v>
      </c>
      <c r="B36" s="132">
        <v>70705.469324460006</v>
      </c>
      <c r="C36" s="132">
        <v>59640.361279550001</v>
      </c>
      <c r="D36" s="98">
        <f t="shared" si="0"/>
        <v>18.553053347623006</v>
      </c>
      <c r="E36" s="64"/>
      <c r="F36" s="132">
        <v>70915.990000000005</v>
      </c>
      <c r="G36" s="132">
        <v>68686.94</v>
      </c>
    </row>
    <row r="37" spans="1:7" s="16" customFormat="1" ht="12" x14ac:dyDescent="0.2">
      <c r="A37" s="64" t="s">
        <v>79</v>
      </c>
      <c r="B37" s="132">
        <v>61994.82601959</v>
      </c>
      <c r="C37" s="132">
        <v>61244.556478250001</v>
      </c>
      <c r="D37" s="98">
        <f t="shared" si="0"/>
        <v>1.2250387372899851</v>
      </c>
      <c r="E37" s="64"/>
      <c r="F37" s="132">
        <v>63552.24</v>
      </c>
      <c r="G37" s="132">
        <v>60434.07</v>
      </c>
    </row>
    <row r="38" spans="1:7" s="16" customFormat="1" ht="12" x14ac:dyDescent="0.2">
      <c r="A38" s="64" t="s">
        <v>26</v>
      </c>
      <c r="B38" s="132">
        <v>106419.8987738</v>
      </c>
      <c r="C38" s="132">
        <v>80264.428682059995</v>
      </c>
      <c r="D38" s="98">
        <f t="shared" si="0"/>
        <v>32.586627128869175</v>
      </c>
      <c r="E38" s="64"/>
      <c r="F38" s="132">
        <v>106803.25</v>
      </c>
      <c r="G38" s="132">
        <v>101016.22</v>
      </c>
    </row>
    <row r="39" spans="1:7" s="16" customFormat="1" ht="12" x14ac:dyDescent="0.2">
      <c r="A39" s="64" t="s">
        <v>27</v>
      </c>
      <c r="B39" s="132">
        <v>16057.1261593</v>
      </c>
      <c r="C39" s="132">
        <v>14564.439590690001</v>
      </c>
      <c r="D39" s="98">
        <f t="shared" si="0"/>
        <v>10.248843145081722</v>
      </c>
      <c r="E39" s="64"/>
      <c r="F39" s="132">
        <v>16087.84</v>
      </c>
      <c r="G39" s="132">
        <v>15463.87</v>
      </c>
    </row>
    <row r="40" spans="1:7" s="16" customFormat="1" ht="12" x14ac:dyDescent="0.2">
      <c r="A40" s="64" t="s">
        <v>28</v>
      </c>
      <c r="B40" s="132">
        <v>103115.89662027</v>
      </c>
      <c r="C40" s="132">
        <v>81561.181396960004</v>
      </c>
      <c r="D40" s="98">
        <f t="shared" si="0"/>
        <v>26.427664305648957</v>
      </c>
      <c r="E40" s="64"/>
      <c r="F40" s="132">
        <v>103409.46</v>
      </c>
      <c r="G40" s="132">
        <v>98656.92</v>
      </c>
    </row>
    <row r="41" spans="1:7" s="16" customFormat="1" ht="12" x14ac:dyDescent="0.2">
      <c r="A41" s="64" t="s">
        <v>29</v>
      </c>
      <c r="B41" s="72"/>
      <c r="C41" s="72"/>
      <c r="D41" s="98">
        <f t="shared" si="0"/>
        <v>0</v>
      </c>
      <c r="E41" s="64"/>
      <c r="F41" s="72"/>
      <c r="G41" s="72"/>
    </row>
    <row r="42" spans="1:7" s="16" customFormat="1" ht="12" x14ac:dyDescent="0.2">
      <c r="A42" s="64" t="s">
        <v>78</v>
      </c>
      <c r="B42" s="132">
        <v>822.84000063999997</v>
      </c>
      <c r="C42" s="132">
        <v>1300.44100084</v>
      </c>
      <c r="D42" s="98">
        <f t="shared" si="0"/>
        <v>-36.72607983687849</v>
      </c>
      <c r="E42" s="64"/>
      <c r="F42" s="132">
        <v>841.64</v>
      </c>
      <c r="G42" s="132">
        <v>810.36</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21919.1478459924</v>
      </c>
      <c r="D48" s="72"/>
      <c r="E48" s="133">
        <v>19920.505180360899</v>
      </c>
      <c r="F48" s="72"/>
      <c r="G48" s="98">
        <f>IFERROR(((C48/E48)-1)*100,IF(C48+E48&lt;&gt;0,100,0))</f>
        <v>10.03309227118352</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3082</v>
      </c>
      <c r="D54" s="75"/>
      <c r="E54" s="134">
        <v>818832</v>
      </c>
      <c r="F54" s="134">
        <v>74282129.590000004</v>
      </c>
      <c r="G54" s="134">
        <v>7905861.5999999996</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6256</v>
      </c>
      <c r="C68" s="66">
        <v>8160</v>
      </c>
      <c r="D68" s="98">
        <f>IFERROR(((B68/C68)-1)*100,IF(B68+C68&lt;&gt;0,100,0))</f>
        <v>-23.333333333333329</v>
      </c>
      <c r="E68" s="66">
        <v>174080</v>
      </c>
      <c r="F68" s="66">
        <v>167736</v>
      </c>
      <c r="G68" s="98">
        <f>IFERROR(((E68/F68)-1)*100,IF(E68+F68&lt;&gt;0,100,0))</f>
        <v>3.7821338293508866</v>
      </c>
    </row>
    <row r="69" spans="1:7" s="16" customFormat="1" ht="12" x14ac:dyDescent="0.2">
      <c r="A69" s="79" t="s">
        <v>54</v>
      </c>
      <c r="B69" s="67">
        <v>222839564.52500001</v>
      </c>
      <c r="C69" s="66">
        <v>251413595.664</v>
      </c>
      <c r="D69" s="98">
        <f>IFERROR(((B69/C69)-1)*100,IF(B69+C69&lt;&gt;0,100,0))</f>
        <v>-11.365348426577359</v>
      </c>
      <c r="E69" s="66">
        <v>6358703007.3620005</v>
      </c>
      <c r="F69" s="66">
        <v>5033611391.3730001</v>
      </c>
      <c r="G69" s="98">
        <f>IFERROR(((E69/F69)-1)*100,IF(E69+F69&lt;&gt;0,100,0))</f>
        <v>26.324869223318402</v>
      </c>
    </row>
    <row r="70" spans="1:7" s="62" customFormat="1" ht="12" x14ac:dyDescent="0.2">
      <c r="A70" s="79" t="s">
        <v>55</v>
      </c>
      <c r="B70" s="67">
        <v>204989198.92308</v>
      </c>
      <c r="C70" s="66">
        <v>228056437.34222999</v>
      </c>
      <c r="D70" s="98">
        <f>IFERROR(((B70/C70)-1)*100,IF(B70+C70&lt;&gt;0,100,0))</f>
        <v>-10.11470611747496</v>
      </c>
      <c r="E70" s="66">
        <v>5770056840.0831699</v>
      </c>
      <c r="F70" s="66">
        <v>4886210250.4881496</v>
      </c>
      <c r="G70" s="98">
        <f>IFERROR(((E70/F70)-1)*100,IF(E70+F70&lt;&gt;0,100,0))</f>
        <v>18.088591040607007</v>
      </c>
    </row>
    <row r="71" spans="1:7" s="16" customFormat="1" ht="12" x14ac:dyDescent="0.2">
      <c r="A71" s="79" t="s">
        <v>94</v>
      </c>
      <c r="B71" s="98">
        <f>IFERROR(B69/B68/1000,)</f>
        <v>35.620134994405376</v>
      </c>
      <c r="C71" s="98">
        <f>IFERROR(C69/C68/1000,)</f>
        <v>30.81048966470588</v>
      </c>
      <c r="D71" s="98">
        <f>IFERROR(((B71/C71)-1)*100,IF(B71+C71&lt;&gt;0,100,0))</f>
        <v>15.610415095768682</v>
      </c>
      <c r="E71" s="98">
        <f>IFERROR(E69/E68/1000,)</f>
        <v>36.527475915452669</v>
      </c>
      <c r="F71" s="98">
        <f>IFERROR(F69/F68/1000,)</f>
        <v>30.009129771623265</v>
      </c>
      <c r="G71" s="98">
        <f>IFERROR(((E71/F71)-1)*100,IF(E71+F71&lt;&gt;0,100,0))</f>
        <v>21.721210156494351</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2824</v>
      </c>
      <c r="C74" s="66">
        <v>2960</v>
      </c>
      <c r="D74" s="98">
        <f>IFERROR(((B74/C74)-1)*100,IF(B74+C74&lt;&gt;0,100,0))</f>
        <v>-4.5945945945945921</v>
      </c>
      <c r="E74" s="66">
        <v>71612</v>
      </c>
      <c r="F74" s="66">
        <v>71205</v>
      </c>
      <c r="G74" s="98">
        <f>IFERROR(((E74/F74)-1)*100,IF(E74+F74&lt;&gt;0,100,0))</f>
        <v>0.57158907380099322</v>
      </c>
    </row>
    <row r="75" spans="1:7" s="16" customFormat="1" ht="12" x14ac:dyDescent="0.2">
      <c r="A75" s="79" t="s">
        <v>54</v>
      </c>
      <c r="B75" s="67">
        <v>573727423.91400003</v>
      </c>
      <c r="C75" s="66">
        <v>529928473.80000001</v>
      </c>
      <c r="D75" s="98">
        <f>IFERROR(((B75/C75)-1)*100,IF(B75+C75&lt;&gt;0,100,0))</f>
        <v>8.2650682647655174</v>
      </c>
      <c r="E75" s="66">
        <v>15390089319.011999</v>
      </c>
      <c r="F75" s="66">
        <v>13694686730.797001</v>
      </c>
      <c r="G75" s="98">
        <f>IFERROR(((E75/F75)-1)*100,IF(E75+F75&lt;&gt;0,100,0))</f>
        <v>12.380002708658733</v>
      </c>
    </row>
    <row r="76" spans="1:7" s="16" customFormat="1" ht="12" x14ac:dyDescent="0.2">
      <c r="A76" s="79" t="s">
        <v>55</v>
      </c>
      <c r="B76" s="67">
        <v>512762667.04891998</v>
      </c>
      <c r="C76" s="66">
        <v>491642767.31173003</v>
      </c>
      <c r="D76" s="98">
        <f>IFERROR(((B76/C76)-1)*100,IF(B76+C76&lt;&gt;0,100,0))</f>
        <v>4.2957816409406657</v>
      </c>
      <c r="E76" s="66">
        <v>14111930142.518499</v>
      </c>
      <c r="F76" s="66">
        <v>12927778652.9023</v>
      </c>
      <c r="G76" s="98">
        <f>IFERROR(((E76/F76)-1)*100,IF(E76+F76&lt;&gt;0,100,0))</f>
        <v>9.1597444650737039</v>
      </c>
    </row>
    <row r="77" spans="1:7" s="16" customFormat="1" ht="12" x14ac:dyDescent="0.2">
      <c r="A77" s="79" t="s">
        <v>94</v>
      </c>
      <c r="B77" s="98">
        <f>IFERROR(B75/B74/1000,)</f>
        <v>203.16126909135977</v>
      </c>
      <c r="C77" s="98">
        <f>IFERROR(C75/C74/1000,)</f>
        <v>179.0298897972973</v>
      </c>
      <c r="D77" s="98">
        <f>IFERROR(((B77/C77)-1)*100,IF(B77+C77&lt;&gt;0,100,0))</f>
        <v>13.478966736439757</v>
      </c>
      <c r="E77" s="98">
        <f>IFERROR(E75/E74/1000,)</f>
        <v>214.90936322141542</v>
      </c>
      <c r="F77" s="98">
        <f>IFERROR(F75/F74/1000,)</f>
        <v>192.32759961796222</v>
      </c>
      <c r="G77" s="98">
        <f>IFERROR(((E77/F77)-1)*100,IF(E77+F77&lt;&gt;0,100,0))</f>
        <v>11.741301637575363</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184</v>
      </c>
      <c r="C80" s="66">
        <v>273</v>
      </c>
      <c r="D80" s="98">
        <f>IFERROR(((B80/C80)-1)*100,IF(B80+C80&lt;&gt;0,100,0))</f>
        <v>-32.600732600732599</v>
      </c>
      <c r="E80" s="66">
        <v>5043</v>
      </c>
      <c r="F80" s="66">
        <v>5179</v>
      </c>
      <c r="G80" s="98">
        <f>IFERROR(((E80/F80)-1)*100,IF(E80+F80&lt;&gt;0,100,0))</f>
        <v>-2.6259895732766991</v>
      </c>
    </row>
    <row r="81" spans="1:7" s="16" customFormat="1" ht="12" x14ac:dyDescent="0.2">
      <c r="A81" s="79" t="s">
        <v>54</v>
      </c>
      <c r="B81" s="67">
        <v>23523703.217</v>
      </c>
      <c r="C81" s="66">
        <v>40540487.799999997</v>
      </c>
      <c r="D81" s="98">
        <f>IFERROR(((B81/C81)-1)*100,IF(B81+C81&lt;&gt;0,100,0))</f>
        <v>-41.974789911136682</v>
      </c>
      <c r="E81" s="66">
        <v>588821213.04299998</v>
      </c>
      <c r="F81" s="66">
        <v>604338497.88399994</v>
      </c>
      <c r="G81" s="98">
        <f>IFERROR(((E81/F81)-1)*100,IF(E81+F81&lt;&gt;0,100,0))</f>
        <v>-2.5676479150892106</v>
      </c>
    </row>
    <row r="82" spans="1:7" s="16" customFormat="1" ht="12" x14ac:dyDescent="0.2">
      <c r="A82" s="79" t="s">
        <v>55</v>
      </c>
      <c r="B82" s="67">
        <v>6001222.8019401897</v>
      </c>
      <c r="C82" s="66">
        <v>8011599.6675209999</v>
      </c>
      <c r="D82" s="98">
        <f>IFERROR(((B82/C82)-1)*100,IF(B82+C82&lt;&gt;0,100,0))</f>
        <v>-25.093326539153871</v>
      </c>
      <c r="E82" s="66">
        <v>156595601.45370299</v>
      </c>
      <c r="F82" s="66">
        <v>258380747.92173401</v>
      </c>
      <c r="G82" s="98">
        <f>IFERROR(((E82/F82)-1)*100,IF(E82+F82&lt;&gt;0,100,0))</f>
        <v>-39.393471567340889</v>
      </c>
    </row>
    <row r="83" spans="1:7" s="32" customFormat="1" x14ac:dyDescent="0.2">
      <c r="A83" s="79" t="s">
        <v>94</v>
      </c>
      <c r="B83" s="98">
        <f>IFERROR(B81/B80/1000,)</f>
        <v>127.84621313586956</v>
      </c>
      <c r="C83" s="98">
        <f>IFERROR(C81/C80/1000,)</f>
        <v>148.49995531135531</v>
      </c>
      <c r="D83" s="98">
        <f>IFERROR(((B83/C83)-1)*100,IF(B83+C83&lt;&gt;0,100,0))</f>
        <v>-13.908248074675633</v>
      </c>
      <c r="E83" s="98">
        <f>IFERROR(E81/E80/1000,)</f>
        <v>116.76010569958358</v>
      </c>
      <c r="F83" s="98">
        <f>IFERROR(F81/F80/1000,)</f>
        <v>116.69019074802085</v>
      </c>
      <c r="G83" s="98">
        <f>IFERROR(((E83/F83)-1)*100,IF(E83+F83&lt;&gt;0,100,0))</f>
        <v>5.9915020375367334E-2</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9264</v>
      </c>
      <c r="C86" s="64">
        <f>C68+C74+C80</f>
        <v>11393</v>
      </c>
      <c r="D86" s="98">
        <f>IFERROR(((B86/C86)-1)*100,IF(B86+C86&lt;&gt;0,100,0))</f>
        <v>-18.686913016764684</v>
      </c>
      <c r="E86" s="64">
        <f>E68+E74+E80</f>
        <v>250735</v>
      </c>
      <c r="F86" s="64">
        <f>F68+F74+F80</f>
        <v>244120</v>
      </c>
      <c r="G86" s="98">
        <f>IFERROR(((E86/F86)-1)*100,IF(E86+F86&lt;&gt;0,100,0))</f>
        <v>2.709732918236929</v>
      </c>
    </row>
    <row r="87" spans="1:7" s="62" customFormat="1" ht="12" x14ac:dyDescent="0.2">
      <c r="A87" s="79" t="s">
        <v>54</v>
      </c>
      <c r="B87" s="64">
        <f t="shared" ref="B87:C87" si="1">B69+B75+B81</f>
        <v>820090691.65600002</v>
      </c>
      <c r="C87" s="64">
        <f t="shared" si="1"/>
        <v>821882557.26399994</v>
      </c>
      <c r="D87" s="98">
        <f>IFERROR(((B87/C87)-1)*100,IF(B87+C87&lt;&gt;0,100,0))</f>
        <v>-0.21801966621178837</v>
      </c>
      <c r="E87" s="64">
        <f t="shared" ref="E87:F87" si="2">E69+E75+E81</f>
        <v>22337613539.417</v>
      </c>
      <c r="F87" s="64">
        <f t="shared" si="2"/>
        <v>19332636620.054001</v>
      </c>
      <c r="G87" s="98">
        <f>IFERROR(((E87/F87)-1)*100,IF(E87+F87&lt;&gt;0,100,0))</f>
        <v>15.543544206721904</v>
      </c>
    </row>
    <row r="88" spans="1:7" s="62" customFormat="1" ht="12" x14ac:dyDescent="0.2">
      <c r="A88" s="79" t="s">
        <v>55</v>
      </c>
      <c r="B88" s="64">
        <f t="shared" ref="B88:C88" si="3">B70+B76+B82</f>
        <v>723753088.77394021</v>
      </c>
      <c r="C88" s="64">
        <f t="shared" si="3"/>
        <v>727710804.32148099</v>
      </c>
      <c r="D88" s="98">
        <f>IFERROR(((B88/C88)-1)*100,IF(B88+C88&lt;&gt;0,100,0))</f>
        <v>-0.54385829151334386</v>
      </c>
      <c r="E88" s="64">
        <f t="shared" ref="E88:F88" si="4">E70+E76+E82</f>
        <v>20038582584.055374</v>
      </c>
      <c r="F88" s="64">
        <f t="shared" si="4"/>
        <v>18072369651.312183</v>
      </c>
      <c r="G88" s="98">
        <f>IFERROR(((E88/F88)-1)*100,IF(E88+F88&lt;&gt;0,100,0))</f>
        <v>10.879663102732229</v>
      </c>
    </row>
    <row r="89" spans="1:7" s="63" customFormat="1" x14ac:dyDescent="0.2">
      <c r="A89" s="79" t="s">
        <v>95</v>
      </c>
      <c r="B89" s="98">
        <f>IFERROR((B75/B87)*100,IF(B75+B87&lt;&gt;0,100,0))</f>
        <v>69.959021575464845</v>
      </c>
      <c r="C89" s="98">
        <f>IFERROR((C75/C87)*100,IF(C75+C87&lt;&gt;0,100,0))</f>
        <v>64.477396328266366</v>
      </c>
      <c r="D89" s="98">
        <f>IFERROR(((B89/C89)-1)*100,IF(B89+C89&lt;&gt;0,100,0))</f>
        <v>8.5016231413726828</v>
      </c>
      <c r="E89" s="98">
        <f>IFERROR((E75/E87)*100,IF(E75+E87&lt;&gt;0,100,0))</f>
        <v>68.897643393528213</v>
      </c>
      <c r="F89" s="98">
        <f>IFERROR((F75/F87)*100,IF(F75+F87&lt;&gt;0,100,0))</f>
        <v>70.837139289067892</v>
      </c>
      <c r="G89" s="98">
        <f>IFERROR(((E89/F89)-1)*100,IF(E89+F89&lt;&gt;0,100,0))</f>
        <v>-2.7379647385605166</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118475793.94</v>
      </c>
      <c r="C97" s="135">
        <v>87718584.702000007</v>
      </c>
      <c r="D97" s="65">
        <f>B97-C97</f>
        <v>30757209.237999991</v>
      </c>
      <c r="E97" s="135">
        <v>2945315241.2270002</v>
      </c>
      <c r="F97" s="135">
        <v>1676933691.7249999</v>
      </c>
      <c r="G97" s="80">
        <f>E97-F97</f>
        <v>1268381549.5020003</v>
      </c>
    </row>
    <row r="98" spans="1:7" s="62" customFormat="1" ht="13.5" x14ac:dyDescent="0.2">
      <c r="A98" s="114" t="s">
        <v>88</v>
      </c>
      <c r="B98" s="66">
        <v>112846069.436</v>
      </c>
      <c r="C98" s="135">
        <v>67640268.836999997</v>
      </c>
      <c r="D98" s="65">
        <f>B98-C98</f>
        <v>45205800.599000007</v>
      </c>
      <c r="E98" s="135">
        <v>2937205406.4749999</v>
      </c>
      <c r="F98" s="135">
        <v>1643407409.013</v>
      </c>
      <c r="G98" s="80">
        <f>E98-F98</f>
        <v>1293797997.4619999</v>
      </c>
    </row>
    <row r="99" spans="1:7" s="62" customFormat="1" ht="12" x14ac:dyDescent="0.2">
      <c r="A99" s="115" t="s">
        <v>16</v>
      </c>
      <c r="B99" s="65">
        <f>B97-B98</f>
        <v>5629724.5039999932</v>
      </c>
      <c r="C99" s="65">
        <f>C97-C98</f>
        <v>20078315.86500001</v>
      </c>
      <c r="D99" s="82"/>
      <c r="E99" s="65">
        <f>E97-E98</f>
        <v>8109834.7520003319</v>
      </c>
      <c r="F99" s="82">
        <f>F97-F98</f>
        <v>33526282.711999893</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31168494.870000001</v>
      </c>
      <c r="C102" s="135">
        <v>31018801.381000001</v>
      </c>
      <c r="D102" s="65">
        <f>B102-C102</f>
        <v>149693.48900000006</v>
      </c>
      <c r="E102" s="135">
        <v>813864793.38600004</v>
      </c>
      <c r="F102" s="135">
        <v>591970416.02100003</v>
      </c>
      <c r="G102" s="80">
        <f>E102-F102</f>
        <v>221894377.36500001</v>
      </c>
    </row>
    <row r="103" spans="1:7" s="16" customFormat="1" ht="13.5" x14ac:dyDescent="0.2">
      <c r="A103" s="79" t="s">
        <v>88</v>
      </c>
      <c r="B103" s="66">
        <v>30241053.899</v>
      </c>
      <c r="C103" s="135">
        <v>34122488.991999999</v>
      </c>
      <c r="D103" s="65">
        <f>B103-C103</f>
        <v>-3881435.0929999985</v>
      </c>
      <c r="E103" s="135">
        <v>926435854.48500001</v>
      </c>
      <c r="F103" s="135">
        <v>683037953.98500001</v>
      </c>
      <c r="G103" s="80">
        <f>E103-F103</f>
        <v>243397900.5</v>
      </c>
    </row>
    <row r="104" spans="1:7" s="28" customFormat="1" ht="12" x14ac:dyDescent="0.2">
      <c r="A104" s="81" t="s">
        <v>16</v>
      </c>
      <c r="B104" s="65">
        <f>B102-B103</f>
        <v>927440.97100000083</v>
      </c>
      <c r="C104" s="65">
        <f>C102-C103</f>
        <v>-3103687.6109999977</v>
      </c>
      <c r="D104" s="82"/>
      <c r="E104" s="65">
        <f>E102-E103</f>
        <v>-112571061.09899998</v>
      </c>
      <c r="F104" s="82">
        <f>F102-F103</f>
        <v>-91067537.963999987</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873.28443615420599</v>
      </c>
      <c r="C111" s="137">
        <v>812.23638811971705</v>
      </c>
      <c r="D111" s="98">
        <f>IFERROR(((B111/C111)-1)*100,IF(B111+C111&lt;&gt;0,100,0))</f>
        <v>7.5160444579209118</v>
      </c>
      <c r="E111" s="84"/>
      <c r="F111" s="136">
        <v>873.61353449478497</v>
      </c>
      <c r="G111" s="136">
        <v>869.12758003789497</v>
      </c>
    </row>
    <row r="112" spans="1:7" s="16" customFormat="1" ht="12" x14ac:dyDescent="0.2">
      <c r="A112" s="79" t="s">
        <v>50</v>
      </c>
      <c r="B112" s="136">
        <v>860.80107633800799</v>
      </c>
      <c r="C112" s="137">
        <v>801.03326686841501</v>
      </c>
      <c r="D112" s="98">
        <f>IFERROR(((B112/C112)-1)*100,IF(B112+C112&lt;&gt;0,100,0))</f>
        <v>7.4613392404102141</v>
      </c>
      <c r="E112" s="84"/>
      <c r="F112" s="136">
        <v>861.10821284008</v>
      </c>
      <c r="G112" s="136">
        <v>856.67353208619795</v>
      </c>
    </row>
    <row r="113" spans="1:7" s="16" customFormat="1" ht="12" x14ac:dyDescent="0.2">
      <c r="A113" s="79" t="s">
        <v>51</v>
      </c>
      <c r="B113" s="136">
        <v>936.93818106435799</v>
      </c>
      <c r="C113" s="137">
        <v>865.99895774425602</v>
      </c>
      <c r="D113" s="98">
        <f>IFERROR(((B113/C113)-1)*100,IF(B113+C113&lt;&gt;0,100,0))</f>
        <v>8.1916060851717099</v>
      </c>
      <c r="E113" s="84"/>
      <c r="F113" s="136">
        <v>937.53129140617602</v>
      </c>
      <c r="G113" s="136">
        <v>932.89710333754601</v>
      </c>
    </row>
    <row r="114" spans="1:7" s="28" customFormat="1" ht="12" x14ac:dyDescent="0.2">
      <c r="A114" s="81" t="s">
        <v>52</v>
      </c>
      <c r="B114" s="85"/>
      <c r="C114" s="84"/>
      <c r="D114" s="86"/>
      <c r="E114" s="84"/>
      <c r="F114" s="71"/>
      <c r="G114" s="71"/>
    </row>
    <row r="115" spans="1:7" s="16" customFormat="1" ht="12" x14ac:dyDescent="0.2">
      <c r="A115" s="79" t="s">
        <v>56</v>
      </c>
      <c r="B115" s="136">
        <v>668.511757122228</v>
      </c>
      <c r="C115" s="137">
        <v>623.31741285983003</v>
      </c>
      <c r="D115" s="98">
        <f>IFERROR(((B115/C115)-1)*100,IF(B115+C115&lt;&gt;0,100,0))</f>
        <v>7.2506147477964245</v>
      </c>
      <c r="E115" s="84"/>
      <c r="F115" s="136">
        <v>669.20812667722998</v>
      </c>
      <c r="G115" s="136">
        <v>666.59262949066499</v>
      </c>
    </row>
    <row r="116" spans="1:7" s="16" customFormat="1" ht="12" x14ac:dyDescent="0.2">
      <c r="A116" s="79" t="s">
        <v>57</v>
      </c>
      <c r="B116" s="136">
        <v>875.44056436532605</v>
      </c>
      <c r="C116" s="137">
        <v>812.84034791957697</v>
      </c>
      <c r="D116" s="98">
        <f>IFERROR(((B116/C116)-1)*100,IF(B116+C116&lt;&gt;0,100,0))</f>
        <v>7.7014159798995063</v>
      </c>
      <c r="E116" s="84"/>
      <c r="F116" s="136">
        <v>876.04685896423302</v>
      </c>
      <c r="G116" s="136">
        <v>871.64930181503996</v>
      </c>
    </row>
    <row r="117" spans="1:7" s="16" customFormat="1" ht="12" x14ac:dyDescent="0.2">
      <c r="A117" s="79" t="s">
        <v>59</v>
      </c>
      <c r="B117" s="136">
        <v>999.26140264134494</v>
      </c>
      <c r="C117" s="137">
        <v>913.40435358065599</v>
      </c>
      <c r="D117" s="98">
        <f>IFERROR(((B117/C117)-1)*100,IF(B117+C117&lt;&gt;0,100,0))</f>
        <v>9.3996759183508249</v>
      </c>
      <c r="E117" s="84"/>
      <c r="F117" s="136">
        <v>999.26140264134494</v>
      </c>
      <c r="G117" s="136">
        <v>993.72201592259103</v>
      </c>
    </row>
    <row r="118" spans="1:7" s="16" customFormat="1" ht="12" x14ac:dyDescent="0.2">
      <c r="A118" s="79" t="s">
        <v>58</v>
      </c>
      <c r="B118" s="136">
        <v>917.52757699010499</v>
      </c>
      <c r="C118" s="137">
        <v>869.32645514748299</v>
      </c>
      <c r="D118" s="98">
        <f>IFERROR(((B118/C118)-1)*100,IF(B118+C118&lt;&gt;0,100,0))</f>
        <v>5.5446514433343141</v>
      </c>
      <c r="E118" s="84"/>
      <c r="F118" s="136">
        <v>918.00155834827797</v>
      </c>
      <c r="G118" s="136">
        <v>913.26851700738496</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6</v>
      </c>
      <c r="F126" s="66">
        <v>7</v>
      </c>
      <c r="G126" s="98">
        <f>IFERROR(((E126/F126)-1)*100,IF(E126+F126&lt;&gt;0,100,0))</f>
        <v>-14.28571428571429</v>
      </c>
    </row>
    <row r="127" spans="1:7" s="16" customFormat="1" ht="12" x14ac:dyDescent="0.2">
      <c r="A127" s="79" t="s">
        <v>72</v>
      </c>
      <c r="B127" s="67">
        <v>177</v>
      </c>
      <c r="C127" s="66">
        <v>357</v>
      </c>
      <c r="D127" s="98">
        <f>IFERROR(((B127/C127)-1)*100,IF(B127+C127&lt;&gt;0,100,0))</f>
        <v>-50.420168067226889</v>
      </c>
      <c r="E127" s="66">
        <v>7334</v>
      </c>
      <c r="F127" s="66">
        <v>6662</v>
      </c>
      <c r="G127" s="98">
        <f>IFERROR(((E127/F127)-1)*100,IF(E127+F127&lt;&gt;0,100,0))</f>
        <v>10.087060942659853</v>
      </c>
    </row>
    <row r="128" spans="1:7" s="16" customFormat="1" ht="12" x14ac:dyDescent="0.2">
      <c r="A128" s="79" t="s">
        <v>74</v>
      </c>
      <c r="B128" s="67">
        <v>3</v>
      </c>
      <c r="C128" s="66">
        <v>3</v>
      </c>
      <c r="D128" s="98">
        <f>IFERROR(((B128/C128)-1)*100,IF(B128+C128&lt;&gt;0,100,0))</f>
        <v>0</v>
      </c>
      <c r="E128" s="66">
        <v>164</v>
      </c>
      <c r="F128" s="66">
        <v>186</v>
      </c>
      <c r="G128" s="98">
        <f>IFERROR(((E128/F128)-1)*100,IF(E128+F128&lt;&gt;0,100,0))</f>
        <v>-11.827956989247312</v>
      </c>
    </row>
    <row r="129" spans="1:7" s="28" customFormat="1" ht="12" x14ac:dyDescent="0.2">
      <c r="A129" s="81" t="s">
        <v>34</v>
      </c>
      <c r="B129" s="82">
        <f>SUM(B126:B128)</f>
        <v>180</v>
      </c>
      <c r="C129" s="82">
        <f>SUM(C126:C128)</f>
        <v>360</v>
      </c>
      <c r="D129" s="98">
        <f>IFERROR(((B129/C129)-1)*100,IF(B129+C129&lt;&gt;0,100,0))</f>
        <v>-50</v>
      </c>
      <c r="E129" s="82">
        <f>SUM(E126:E128)</f>
        <v>7504</v>
      </c>
      <c r="F129" s="82">
        <f>SUM(F126:F128)</f>
        <v>6855</v>
      </c>
      <c r="G129" s="98">
        <f>IFERROR(((E129/F129)-1)*100,IF(E129+F129&lt;&gt;0,100,0))</f>
        <v>9.4675419401896388</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0</v>
      </c>
      <c r="C132" s="66">
        <v>4</v>
      </c>
      <c r="D132" s="98">
        <f>IFERROR(((B132/C132)-1)*100,IF(B132+C132&lt;&gt;0,100,0))</f>
        <v>-100</v>
      </c>
      <c r="E132" s="66">
        <v>620</v>
      </c>
      <c r="F132" s="66">
        <v>511</v>
      </c>
      <c r="G132" s="98">
        <f>IFERROR(((E132/F132)-1)*100,IF(E132+F132&lt;&gt;0,100,0))</f>
        <v>21.330724070450092</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0</v>
      </c>
      <c r="C134" s="82">
        <f>SUM(C132:C133)</f>
        <v>4</v>
      </c>
      <c r="D134" s="98">
        <f>IFERROR(((B134/C134)-1)*100,IF(B134+C134&lt;&gt;0,100,0))</f>
        <v>-100</v>
      </c>
      <c r="E134" s="82">
        <f>SUM(E132:E133)</f>
        <v>620</v>
      </c>
      <c r="F134" s="82">
        <f>SUM(F132:F133)</f>
        <v>511</v>
      </c>
      <c r="G134" s="98">
        <f>IFERROR(((E134/F134)-1)*100,IF(E134+F134&lt;&gt;0,100,0))</f>
        <v>21.330724070450092</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830</v>
      </c>
      <c r="F137" s="66">
        <v>322</v>
      </c>
      <c r="G137" s="98">
        <f>IFERROR(((E137/F137)-1)*100,IF(E137+F137&lt;&gt;0,100,0))</f>
        <v>157.76397515527952</v>
      </c>
    </row>
    <row r="138" spans="1:7" s="16" customFormat="1" ht="12" x14ac:dyDescent="0.2">
      <c r="A138" s="79" t="s">
        <v>72</v>
      </c>
      <c r="B138" s="67">
        <v>61566</v>
      </c>
      <c r="C138" s="66">
        <v>106704</v>
      </c>
      <c r="D138" s="98">
        <f>IFERROR(((B138/C138)-1)*100,IF(B138+C138&lt;&gt;0,100,0))</f>
        <v>-42.302069275753482</v>
      </c>
      <c r="E138" s="66">
        <v>7075192</v>
      </c>
      <c r="F138" s="66">
        <v>6047406</v>
      </c>
      <c r="G138" s="98">
        <f>IFERROR(((E138/F138)-1)*100,IF(E138+F138&lt;&gt;0,100,0))</f>
        <v>16.995485337018891</v>
      </c>
    </row>
    <row r="139" spans="1:7" s="16" customFormat="1" ht="12" x14ac:dyDescent="0.2">
      <c r="A139" s="79" t="s">
        <v>74</v>
      </c>
      <c r="B139" s="67">
        <v>23</v>
      </c>
      <c r="C139" s="66">
        <v>17</v>
      </c>
      <c r="D139" s="98">
        <f>IFERROR(((B139/C139)-1)*100,IF(B139+C139&lt;&gt;0,100,0))</f>
        <v>35.294117647058833</v>
      </c>
      <c r="E139" s="66">
        <v>7714</v>
      </c>
      <c r="F139" s="66">
        <v>7654</v>
      </c>
      <c r="G139" s="98">
        <f>IFERROR(((E139/F139)-1)*100,IF(E139+F139&lt;&gt;0,100,0))</f>
        <v>0.78390384112883016</v>
      </c>
    </row>
    <row r="140" spans="1:7" s="16" customFormat="1" ht="12" x14ac:dyDescent="0.2">
      <c r="A140" s="81" t="s">
        <v>34</v>
      </c>
      <c r="B140" s="82">
        <f>SUM(B137:B139)</f>
        <v>61589</v>
      </c>
      <c r="C140" s="82">
        <f>SUM(C137:C139)</f>
        <v>106721</v>
      </c>
      <c r="D140" s="98">
        <f>IFERROR(((B140/C140)-1)*100,IF(B140+C140&lt;&gt;0,100,0))</f>
        <v>-42.289708679641301</v>
      </c>
      <c r="E140" s="82">
        <f>SUM(E137:E139)</f>
        <v>7083736</v>
      </c>
      <c r="F140" s="82">
        <f>SUM(F137:F139)</f>
        <v>6055382</v>
      </c>
      <c r="G140" s="98">
        <f>IFERROR(((E140/F140)-1)*100,IF(E140+F140&lt;&gt;0,100,0))</f>
        <v>16.982479387757877</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0</v>
      </c>
      <c r="C143" s="66">
        <v>82</v>
      </c>
      <c r="D143" s="98">
        <f>IFERROR(((B143/C143)-1)*100,)</f>
        <v>-100</v>
      </c>
      <c r="E143" s="66">
        <v>323210</v>
      </c>
      <c r="F143" s="66">
        <v>286440</v>
      </c>
      <c r="G143" s="98">
        <f>IFERROR(((E143/F143)-1)*100,)</f>
        <v>12.836894288507184</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0</v>
      </c>
      <c r="C145" s="82">
        <f>SUM(C143:C144)</f>
        <v>82</v>
      </c>
      <c r="D145" s="98">
        <f>IFERROR(((B145/C145)-1)*100,)</f>
        <v>-100</v>
      </c>
      <c r="E145" s="82">
        <f>SUM(E143:E144)</f>
        <v>323210</v>
      </c>
      <c r="F145" s="82">
        <f>SUM(F143:F144)</f>
        <v>286440</v>
      </c>
      <c r="G145" s="98">
        <f>IFERROR(((E145/F145)-1)*100,)</f>
        <v>12.836894288507184</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19078.7575</v>
      </c>
      <c r="F148" s="66">
        <v>7543.4970000000003</v>
      </c>
      <c r="G148" s="98">
        <f>IFERROR(((E148/F148)-1)*100,IF(E148+F148&lt;&gt;0,100,0))</f>
        <v>152.91661811491406</v>
      </c>
    </row>
    <row r="149" spans="1:7" s="32" customFormat="1" x14ac:dyDescent="0.2">
      <c r="A149" s="79" t="s">
        <v>72</v>
      </c>
      <c r="B149" s="67">
        <v>5738898.7534299996</v>
      </c>
      <c r="C149" s="66">
        <v>8788590.0049699992</v>
      </c>
      <c r="D149" s="98">
        <f>IFERROR(((B149/C149)-1)*100,IF(B149+C149&lt;&gt;0,100,0))</f>
        <v>-34.700574834135864</v>
      </c>
      <c r="E149" s="66">
        <v>618493043.42048001</v>
      </c>
      <c r="F149" s="66">
        <v>556934320.73886001</v>
      </c>
      <c r="G149" s="98">
        <f>IFERROR(((E149/F149)-1)*100,IF(E149+F149&lt;&gt;0,100,0))</f>
        <v>11.053138653755944</v>
      </c>
    </row>
    <row r="150" spans="1:7" s="32" customFormat="1" x14ac:dyDescent="0.2">
      <c r="A150" s="79" t="s">
        <v>74</v>
      </c>
      <c r="B150" s="67">
        <v>90967.76</v>
      </c>
      <c r="C150" s="66">
        <v>64007.08</v>
      </c>
      <c r="D150" s="98">
        <f>IFERROR(((B150/C150)-1)*100,IF(B150+C150&lt;&gt;0,100,0))</f>
        <v>42.121402819813049</v>
      </c>
      <c r="E150" s="66">
        <v>49658789.850000001</v>
      </c>
      <c r="F150" s="66">
        <v>51683369.969999999</v>
      </c>
      <c r="G150" s="98">
        <f>IFERROR(((E150/F150)-1)*100,IF(E150+F150&lt;&gt;0,100,0))</f>
        <v>-3.9172757526747537</v>
      </c>
    </row>
    <row r="151" spans="1:7" s="16" customFormat="1" ht="12" x14ac:dyDescent="0.2">
      <c r="A151" s="81" t="s">
        <v>34</v>
      </c>
      <c r="B151" s="82">
        <f>SUM(B148:B150)</f>
        <v>5829866.5134299994</v>
      </c>
      <c r="C151" s="82">
        <f>SUM(C148:C150)</f>
        <v>8852597.0849699993</v>
      </c>
      <c r="D151" s="98">
        <f>IFERROR(((B151/C151)-1)*100,IF(B151+C151&lt;&gt;0,100,0))</f>
        <v>-34.145127610879442</v>
      </c>
      <c r="E151" s="82">
        <f>SUM(E148:E150)</f>
        <v>668170912.02798009</v>
      </c>
      <c r="F151" s="82">
        <f>SUM(F148:F150)</f>
        <v>608625234.20586002</v>
      </c>
      <c r="G151" s="98">
        <f>IFERROR(((E151/F151)-1)*100,IF(E151+F151&lt;&gt;0,100,0))</f>
        <v>9.7836360498289032</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0</v>
      </c>
      <c r="C154" s="66">
        <v>76.550280000000001</v>
      </c>
      <c r="D154" s="98">
        <f>IFERROR(((B154/C154)-1)*100,IF(B154+C154&lt;&gt;0,100,0))</f>
        <v>-100</v>
      </c>
      <c r="E154" s="66">
        <v>492852.06891999999</v>
      </c>
      <c r="F154" s="66">
        <v>472572.20253000001</v>
      </c>
      <c r="G154" s="98">
        <f>IFERROR(((E154/F154)-1)*100,IF(E154+F154&lt;&gt;0,100,0))</f>
        <v>4.2913794508919745</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0</v>
      </c>
      <c r="C156" s="82">
        <f>SUM(C154:C155)</f>
        <v>76.550280000000001</v>
      </c>
      <c r="D156" s="98">
        <f>IFERROR(((B156/C156)-1)*100,IF(B156+C156&lt;&gt;0,100,0))</f>
        <v>-100</v>
      </c>
      <c r="E156" s="82">
        <f>SUM(E154:E155)</f>
        <v>492852.06891999999</v>
      </c>
      <c r="F156" s="82">
        <f>SUM(F154:F155)</f>
        <v>472572.20253000001</v>
      </c>
      <c r="G156" s="98">
        <f>IFERROR(((E156/F156)-1)*100,IF(E156+F156&lt;&gt;0,100,0))</f>
        <v>4.2913794508919745</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0</v>
      </c>
      <c r="C159" s="66">
        <v>315</v>
      </c>
      <c r="D159" s="98">
        <f>IFERROR(((B159/C159)-1)*100,IF(B159+C159&lt;&gt;0,100,0))</f>
        <v>-100</v>
      </c>
      <c r="E159" s="78"/>
      <c r="F159" s="78"/>
      <c r="G159" s="65"/>
    </row>
    <row r="160" spans="1:7" s="16" customFormat="1" ht="12" x14ac:dyDescent="0.2">
      <c r="A160" s="79" t="s">
        <v>72</v>
      </c>
      <c r="B160" s="67">
        <v>1338828</v>
      </c>
      <c r="C160" s="66">
        <v>1301626</v>
      </c>
      <c r="D160" s="98">
        <f>IFERROR(((B160/C160)-1)*100,IF(B160+C160&lt;&gt;0,100,0))</f>
        <v>2.8581174623125261</v>
      </c>
      <c r="E160" s="78"/>
      <c r="F160" s="78"/>
      <c r="G160" s="65"/>
    </row>
    <row r="161" spans="1:7" s="16" customFormat="1" ht="12" x14ac:dyDescent="0.2">
      <c r="A161" s="79" t="s">
        <v>74</v>
      </c>
      <c r="B161" s="67">
        <v>1435</v>
      </c>
      <c r="C161" s="66">
        <v>2009</v>
      </c>
      <c r="D161" s="98">
        <f>IFERROR(((B161/C161)-1)*100,IF(B161+C161&lt;&gt;0,100,0))</f>
        <v>-28.571428571428569</v>
      </c>
      <c r="E161" s="78"/>
      <c r="F161" s="78"/>
      <c r="G161" s="65"/>
    </row>
    <row r="162" spans="1:7" s="28" customFormat="1" ht="12" x14ac:dyDescent="0.2">
      <c r="A162" s="81" t="s">
        <v>34</v>
      </c>
      <c r="B162" s="82">
        <f>SUM(B159:B161)</f>
        <v>1340263</v>
      </c>
      <c r="C162" s="82">
        <f>SUM(C159:C161)</f>
        <v>1303950</v>
      </c>
      <c r="D162" s="98">
        <f>IFERROR(((B162/C162)-1)*100,IF(B162+C162&lt;&gt;0,100,0))</f>
        <v>2.7848460447102985</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184947</v>
      </c>
      <c r="C165" s="66">
        <v>129002</v>
      </c>
      <c r="D165" s="98">
        <f>IFERROR(((B165/C165)-1)*100,IF(B165+C165&lt;&gt;0,100,0))</f>
        <v>43.367544689229632</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184947</v>
      </c>
      <c r="C167" s="82">
        <f>SUM(C165:C166)</f>
        <v>129002</v>
      </c>
      <c r="D167" s="98">
        <f>IFERROR(((B167/C167)-1)*100,IF(B167+C167&lt;&gt;0,100,0))</f>
        <v>43.367544689229632</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18919</v>
      </c>
      <c r="C175" s="113">
        <v>11307</v>
      </c>
      <c r="D175" s="111">
        <f>IFERROR(((B175/C175)-1)*100,IF(B175+C175&lt;&gt;0,100,0))</f>
        <v>67.321128504466259</v>
      </c>
      <c r="E175" s="113">
        <v>324494</v>
      </c>
      <c r="F175" s="113">
        <v>261451</v>
      </c>
      <c r="G175" s="111">
        <f>IFERROR(((E175/F175)-1)*100,IF(E175+F175&lt;&gt;0,100,0))</f>
        <v>24.11274005454176</v>
      </c>
    </row>
    <row r="176" spans="1:7" x14ac:dyDescent="0.2">
      <c r="A176" s="101" t="s">
        <v>32</v>
      </c>
      <c r="B176" s="112">
        <v>118766</v>
      </c>
      <c r="C176" s="113">
        <v>123549</v>
      </c>
      <c r="D176" s="111">
        <f t="shared" ref="D176:D178" si="5">IFERROR(((B176/C176)-1)*100,IF(B176+C176&lt;&gt;0,100,0))</f>
        <v>-3.8713384972763887</v>
      </c>
      <c r="E176" s="113">
        <v>1747798</v>
      </c>
      <c r="F176" s="113">
        <v>1705207</v>
      </c>
      <c r="G176" s="111">
        <f>IFERROR(((E176/F176)-1)*100,IF(E176+F176&lt;&gt;0,100,0))</f>
        <v>2.4977026249598966</v>
      </c>
    </row>
    <row r="177" spans="1:7" x14ac:dyDescent="0.2">
      <c r="A177" s="101" t="s">
        <v>92</v>
      </c>
      <c r="B177" s="112">
        <v>46555261</v>
      </c>
      <c r="C177" s="113">
        <v>52994463</v>
      </c>
      <c r="D177" s="111">
        <f t="shared" si="5"/>
        <v>-12.150707140857342</v>
      </c>
      <c r="E177" s="113">
        <v>704411839</v>
      </c>
      <c r="F177" s="113">
        <v>706226395</v>
      </c>
      <c r="G177" s="111">
        <f>IFERROR(((E177/F177)-1)*100,IF(E177+F177&lt;&gt;0,100,0))</f>
        <v>-0.2569368707891484</v>
      </c>
    </row>
    <row r="178" spans="1:7" x14ac:dyDescent="0.2">
      <c r="A178" s="101" t="s">
        <v>93</v>
      </c>
      <c r="B178" s="112">
        <v>122650</v>
      </c>
      <c r="C178" s="113">
        <v>111651</v>
      </c>
      <c r="D178" s="111">
        <f t="shared" si="5"/>
        <v>9.8512328595355072</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246</v>
      </c>
      <c r="C181" s="113">
        <v>332</v>
      </c>
      <c r="D181" s="111">
        <f t="shared" ref="D181:D184" si="6">IFERROR(((B181/C181)-1)*100,IF(B181+C181&lt;&gt;0,100,0))</f>
        <v>-25.903614457831324</v>
      </c>
      <c r="E181" s="113">
        <v>7840</v>
      </c>
      <c r="F181" s="113">
        <v>10572</v>
      </c>
      <c r="G181" s="111">
        <f t="shared" ref="G181" si="7">IFERROR(((E181/F181)-1)*100,IF(E181+F181&lt;&gt;0,100,0))</f>
        <v>-25.841846386681798</v>
      </c>
    </row>
    <row r="182" spans="1:7" x14ac:dyDescent="0.2">
      <c r="A182" s="101" t="s">
        <v>32</v>
      </c>
      <c r="B182" s="112">
        <v>1954</v>
      </c>
      <c r="C182" s="113">
        <v>6331</v>
      </c>
      <c r="D182" s="111">
        <f t="shared" si="6"/>
        <v>-69.135997472753118</v>
      </c>
      <c r="E182" s="113">
        <v>85382</v>
      </c>
      <c r="F182" s="113">
        <v>146463</v>
      </c>
      <c r="G182" s="111">
        <f t="shared" ref="G182" si="8">IFERROR(((E182/F182)-1)*100,IF(E182+F182&lt;&gt;0,100,0))</f>
        <v>-41.704048121368544</v>
      </c>
    </row>
    <row r="183" spans="1:7" x14ac:dyDescent="0.2">
      <c r="A183" s="101" t="s">
        <v>92</v>
      </c>
      <c r="B183" s="112">
        <v>30655</v>
      </c>
      <c r="C183" s="113">
        <v>106328</v>
      </c>
      <c r="D183" s="111">
        <f t="shared" si="6"/>
        <v>-71.169400346098868</v>
      </c>
      <c r="E183" s="113">
        <v>1037597</v>
      </c>
      <c r="F183" s="113">
        <v>3003715</v>
      </c>
      <c r="G183" s="111">
        <f t="shared" ref="G183" si="9">IFERROR(((E183/F183)-1)*100,IF(E183+F183&lt;&gt;0,100,0))</f>
        <v>-65.456210059875858</v>
      </c>
    </row>
    <row r="184" spans="1:7" x14ac:dyDescent="0.2">
      <c r="A184" s="101" t="s">
        <v>93</v>
      </c>
      <c r="B184" s="112">
        <v>18974</v>
      </c>
      <c r="C184" s="113">
        <v>29129</v>
      </c>
      <c r="D184" s="111">
        <f t="shared" si="6"/>
        <v>-34.862164852895738</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2023-07-03T06:34:32Z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