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CBF7D15-569C-492E-AF6E-890A6CA46D7B}"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<sst xmlns="http://schemas.openxmlformats.org/spreadsheetml/2006/main" count="270" uniqueCount="102">
  <si>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</si>
  <si>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</si>
  <si>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</si>
  <si>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</si>
  <si>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</si>
  <si>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</si>
  <si>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</si>
  <si>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</si>
  <si>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</si>
  <si>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</si>
  <si>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</si>
  <si>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</si>
  <si>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</si>
  <si>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</si>
  <si>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</si>
  <si>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</si>
  <si>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</si>
  <si>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</si>
  <si>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</si>
  <si>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</si>
  <si>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</si>
  <si>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</si>
  <si>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</si>
  <si>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</si>
  <si>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</si>
  <si>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</si>
  <si>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</si>
  <si>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</si>
  <si>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</si>
  <si>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</si>
  <si>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</si>
  <si>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</si>
  <si>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</si>
  <si>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</si>
  <si>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</si>
  <si>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</si>
  <si>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</si>
  <si>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</si>
  <si>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</si>
  <si>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</si>
  <si>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</si>
  <si>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</si>
  <si>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</si>
  <si>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</si>
  <si>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</si>
  <si>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</si>
  <si>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</si>
  <si>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</si>
  <si>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</si>
  <si>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</si>
  <si>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</si>
  <si>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</si>
  <si>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</si>
  <si>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</si>
  <si>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</si>
  <si>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</si>
  <si>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</si>
  <si>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</si>
  <si>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</si>
  <si>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</si>
  <si>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</si>
  <si>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</si>
  <si>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</si>
  <si>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</si>
  <si>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</si>
  <si>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</si>
  <si>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</si>
  <si>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</si>
  <si>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</si>
  <si>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</si>
  <si>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</si>
  <si>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</si>
  <si>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</si>
  <si>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</si>
  <si>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</si>
  <si>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</si>
  <si>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</si>
  <si>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</si>
  <si>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</si>
  <si>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</si>
  <si>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</si>
  <si>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</si>
  <si>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</si>
  <si>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</si>
  <si>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</si>
  <si>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</si>
  <si>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</si>
  <si>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</si>
  <si>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</si>
  <si>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</si>
  <si>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</si>
  <si>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</si>
  <si>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</si>
  <si>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</si>
  <si>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</si>
  <si>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</si>
  <si>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</si>
  <si>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</si>
  <si>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</si>
  <si>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21 July 2023</t>
  </si>
  <si>
    <t>21.07.2023</t>
  </si>
  <si>
    <t>22.07.2022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</si>
</sst>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1500664</v>
      </c>
      <c r="C11" s="67">
        <v>1472825</v>
      </c>
      <c r="D11" s="98">
        <f>IFERROR(((B11/C11)-1)*100,IF(B11+C11&lt;&gt;0,100,0))</f>
        <v>1.8901770407210527</v>
      </c>
      <c r="E11" s="67">
        <v>43852085</v>
      </c>
      <c r="F11" s="67">
        <v>46865023</v>
      </c>
      <c r="G11" s="98">
        <f>IFERROR(((E11/F11)-1)*100,IF(E11+F11&lt;&gt;0,100,0))</f>
        <v>-6.4289694256631442</v>
      </c>
    </row>
    <row r="12" spans="1:7" s="16" customFormat="1" ht="12" x14ac:dyDescent="0.2">
      <c r="A12" s="64" t="s">
        <v>9</v>
      </c>
      <c r="B12" s="67">
        <v>1319319.584</v>
      </c>
      <c r="C12" s="67">
        <v>1455999.3189999999</v>
      </c>
      <c r="D12" s="98">
        <f>IFERROR(((B12/C12)-1)*100,IF(B12+C12&lt;&gt;0,100,0))</f>
        <v>-9.3873488274619064</v>
      </c>
      <c r="E12" s="67">
        <v>43439670.156000003</v>
      </c>
      <c r="F12" s="67">
        <v>46213606.623000003</v>
      </c>
      <c r="G12" s="98">
        <f>IFERROR(((E12/F12)-1)*100,IF(E12+F12&lt;&gt;0,100,0))</f>
        <v>-6.0024236793054015</v>
      </c>
    </row>
    <row r="13" spans="1:7" s="16" customFormat="1" ht="12" x14ac:dyDescent="0.2">
      <c r="A13" s="64" t="s">
        <v>10</v>
      </c>
      <c r="B13" s="67">
        <v>97652198.534190103</v>
      </c>
      <c r="C13" s="67">
        <v>99380799.257332698</v>
      </c>
      <c r="D13" s="98">
        <f>IFERROR(((B13/C13)-1)*100,IF(B13+C13&lt;&gt;0,100,0))</f>
        <v>-1.7393709208019414</v>
      </c>
      <c r="E13" s="67">
        <v>3175806085.7225099</v>
      </c>
      <c r="F13" s="67">
        <v>3438424263.3466301</v>
      </c>
      <c r="G13" s="98">
        <f>IFERROR(((E13/F13)-1)*100,IF(E13+F13&lt;&gt;0,100,0))</f>
        <v>-7.6377479191155118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357</v>
      </c>
      <c r="C16" s="67">
        <v>399</v>
      </c>
      <c r="D16" s="98">
        <f>IFERROR(((B16/C16)-1)*100,IF(B16+C16&lt;&gt;0,100,0))</f>
        <v>-10.526315789473683</v>
      </c>
      <c r="E16" s="67">
        <v>10806</v>
      </c>
      <c r="F16" s="67">
        <v>11297</v>
      </c>
      <c r="G16" s="98">
        <f>IFERROR(((E16/F16)-1)*100,IF(E16+F16&lt;&gt;0,100,0))</f>
        <v>-4.3462866247676368</v>
      </c>
    </row>
    <row r="17" spans="1:7" s="16" customFormat="1" ht="12" x14ac:dyDescent="0.2">
      <c r="A17" s="64" t="s">
        <v>9</v>
      </c>
      <c r="B17" s="67">
        <v>168064.288</v>
      </c>
      <c r="C17" s="67">
        <v>122582.37300000001</v>
      </c>
      <c r="D17" s="98">
        <f>IFERROR(((B17/C17)-1)*100,IF(B17+C17&lt;&gt;0,100,0))</f>
        <v>37.103144511650129</v>
      </c>
      <c r="E17" s="67">
        <v>4875191.977</v>
      </c>
      <c r="F17" s="67">
        <v>4679853.8689999999</v>
      </c>
      <c r="G17" s="98">
        <f>IFERROR(((E17/F17)-1)*100,IF(E17+F17&lt;&gt;0,100,0))</f>
        <v>4.1740215286196536</v>
      </c>
    </row>
    <row r="18" spans="1:7" s="16" customFormat="1" ht="12" x14ac:dyDescent="0.2">
      <c r="A18" s="64" t="s">
        <v>10</v>
      </c>
      <c r="B18" s="67">
        <v>10586691.920335099</v>
      </c>
      <c r="C18" s="67">
        <v>8334234.83761271</v>
      </c>
      <c r="D18" s="98">
        <f>IFERROR(((B18/C18)-1)*100,IF(B18+C18&lt;&gt;0,100,0))</f>
        <v>27.026561245394333</v>
      </c>
      <c r="E18" s="67">
        <v>278063812.76719302</v>
      </c>
      <c r="F18" s="67">
        <v>320670181.43344402</v>
      </c>
      <c r="G18" s="98">
        <f>IFERROR(((E18/F18)-1)*100,IF(E18+F18&lt;&gt;0,100,0))</f>
        <v>-13.286663722767777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15633030.11399</v>
      </c>
      <c r="C24" s="66">
        <v>17630186.121690001</v>
      </c>
      <c r="D24" s="65">
        <f>B24-C24</f>
        <v>-1997156.0077000018</v>
      </c>
      <c r="E24" s="67">
        <v>445442381.36251998</v>
      </c>
      <c r="F24" s="67">
        <v>561036339.30218005</v>
      </c>
      <c r="G24" s="65">
        <f>E24-F24</f>
        <v>-115593957.93966007</v>
      </c>
    </row>
    <row r="25" spans="1:7" s="16" customFormat="1" ht="12" x14ac:dyDescent="0.2">
      <c r="A25" s="68" t="s">
        <v>15</v>
      </c>
      <c r="B25" s="66">
        <v>21537004.718389999</v>
      </c>
      <c r="C25" s="66">
        <v>19748563.418120001</v>
      </c>
      <c r="D25" s="65">
        <f>B25-C25</f>
        <v>1788441.3002699986</v>
      </c>
      <c r="E25" s="67">
        <v>506342806.22191</v>
      </c>
      <c r="F25" s="67">
        <v>592026588.54138994</v>
      </c>
      <c r="G25" s="65">
        <f>E25-F25</f>
        <v>-85683782.319479942</v>
      </c>
    </row>
    <row r="26" spans="1:7" s="28" customFormat="1" ht="12" x14ac:dyDescent="0.2">
      <c r="A26" s="69" t="s">
        <v>16</v>
      </c>
      <c r="B26" s="70">
        <f>B24-B25</f>
        <v>-5903974.6043999996</v>
      </c>
      <c r="C26" s="70">
        <f>C24-C25</f>
        <v>-2118377.2964299992</v>
      </c>
      <c r="D26" s="70"/>
      <c r="E26" s="70">
        <f>E24-E25</f>
        <v>-60900424.85939002</v>
      </c>
      <c r="F26" s="70">
        <f>F24-F25</f>
        <v>-30990249.23920989</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76826.625851589997</v>
      </c>
      <c r="C33" s="132">
        <v>68069.577946759993</v>
      </c>
      <c r="D33" s="98">
        <f t="shared" ref="D33:D42" si="0">IFERROR(((B33/C33)-1)*100,IF(B33+C33&lt;&gt;0,100,0))</f>
        <v>12.864848246421111</v>
      </c>
      <c r="E33" s="64"/>
      <c r="F33" s="132">
        <v>77750.509999999995</v>
      </c>
      <c r="G33" s="132">
        <v>76670.490000000005</v>
      </c>
    </row>
    <row r="34" spans="1:7" s="16" customFormat="1" ht="12" x14ac:dyDescent="0.2">
      <c r="A34" s="64" t="s">
        <v>23</v>
      </c>
      <c r="B34" s="132">
        <v>76635.068880840001</v>
      </c>
      <c r="C34" s="132">
        <v>75514.450262989994</v>
      </c>
      <c r="D34" s="98">
        <f t="shared" si="0"/>
        <v>1.483979045000372</v>
      </c>
      <c r="E34" s="64"/>
      <c r="F34" s="132">
        <v>76823.039999999994</v>
      </c>
      <c r="G34" s="132">
        <v>75381.13</v>
      </c>
    </row>
    <row r="35" spans="1:7" s="16" customFormat="1" ht="12" x14ac:dyDescent="0.2">
      <c r="A35" s="64" t="s">
        <v>24</v>
      </c>
      <c r="B35" s="132">
        <v>67304.679356139997</v>
      </c>
      <c r="C35" s="132">
        <v>67274.000068919995</v>
      </c>
      <c r="D35" s="98">
        <f t="shared" si="0"/>
        <v>4.5603483052247817E-2</v>
      </c>
      <c r="E35" s="64"/>
      <c r="F35" s="132">
        <v>67867.199999999997</v>
      </c>
      <c r="G35" s="132">
        <v>66969.48</v>
      </c>
    </row>
    <row r="36" spans="1:7" s="16" customFormat="1" ht="12" x14ac:dyDescent="0.2">
      <c r="A36" s="64" t="s">
        <v>25</v>
      </c>
      <c r="B36" s="132">
        <v>71578.766931100006</v>
      </c>
      <c r="C36" s="132">
        <v>61766.737418390003</v>
      </c>
      <c r="D36" s="98">
        <f t="shared" si="0"/>
        <v>15.885620518121524</v>
      </c>
      <c r="E36" s="64"/>
      <c r="F36" s="132">
        <v>72480.19</v>
      </c>
      <c r="G36" s="132">
        <v>71366.509999999995</v>
      </c>
    </row>
    <row r="37" spans="1:7" s="16" customFormat="1" ht="12" x14ac:dyDescent="0.2">
      <c r="A37" s="64" t="s">
        <v>79</v>
      </c>
      <c r="B37" s="132">
        <v>64211.698307350001</v>
      </c>
      <c r="C37" s="132">
        <v>60704.586958799999</v>
      </c>
      <c r="D37" s="98">
        <f t="shared" si="0"/>
        <v>5.777341588585827</v>
      </c>
      <c r="E37" s="64"/>
      <c r="F37" s="132">
        <v>65384.1</v>
      </c>
      <c r="G37" s="132">
        <v>63328.86</v>
      </c>
    </row>
    <row r="38" spans="1:7" s="16" customFormat="1" ht="12" x14ac:dyDescent="0.2">
      <c r="A38" s="64" t="s">
        <v>26</v>
      </c>
      <c r="B38" s="132">
        <v>104219.95699640999</v>
      </c>
      <c r="C38" s="132">
        <v>84942.411917560006</v>
      </c>
      <c r="D38" s="98">
        <f t="shared" si="0"/>
        <v>22.694840708737594</v>
      </c>
      <c r="E38" s="64"/>
      <c r="F38" s="132">
        <v>107007.36</v>
      </c>
      <c r="G38" s="132">
        <v>103912.5</v>
      </c>
    </row>
    <row r="39" spans="1:7" s="16" customFormat="1" ht="12" x14ac:dyDescent="0.2">
      <c r="A39" s="64" t="s">
        <v>27</v>
      </c>
      <c r="B39" s="132">
        <v>16753.280422250002</v>
      </c>
      <c r="C39" s="132">
        <v>15133.665077940001</v>
      </c>
      <c r="D39" s="98">
        <f t="shared" si="0"/>
        <v>10.702069432413165</v>
      </c>
      <c r="E39" s="64"/>
      <c r="F39" s="132">
        <v>16881.349999999999</v>
      </c>
      <c r="G39" s="132">
        <v>16413.03</v>
      </c>
    </row>
    <row r="40" spans="1:7" s="16" customFormat="1" ht="12" x14ac:dyDescent="0.2">
      <c r="A40" s="64" t="s">
        <v>28</v>
      </c>
      <c r="B40" s="132">
        <v>103376.83632151</v>
      </c>
      <c r="C40" s="132">
        <v>85834.112816780005</v>
      </c>
      <c r="D40" s="98">
        <f t="shared" si="0"/>
        <v>20.437938867238458</v>
      </c>
      <c r="E40" s="64"/>
      <c r="F40" s="132">
        <v>104835.43</v>
      </c>
      <c r="G40" s="132">
        <v>102890.39</v>
      </c>
    </row>
    <row r="41" spans="1:7" s="16" customFormat="1" ht="12" x14ac:dyDescent="0.2">
      <c r="A41" s="64" t="s">
        <v>29</v>
      </c>
      <c r="B41" s="72"/>
      <c r="C41" s="72"/>
      <c r="D41" s="98">
        <f t="shared" si="0"/>
        <v>0</v>
      </c>
      <c r="E41" s="64"/>
      <c r="F41" s="72"/>
      <c r="G41" s="72"/>
    </row>
    <row r="42" spans="1:7" s="16" customFormat="1" ht="12" x14ac:dyDescent="0.2">
      <c r="A42" s="64" t="s">
        <v>78</v>
      </c>
      <c r="B42" s="132">
        <v>819.18189852</v>
      </c>
      <c r="C42" s="132">
        <v>1285.97371985</v>
      </c>
      <c r="D42" s="98">
        <f t="shared" si="0"/>
        <v>-36.29870611853935</v>
      </c>
      <c r="E42" s="64"/>
      <c r="F42" s="132">
        <v>824.21</v>
      </c>
      <c r="G42" s="132">
        <v>806.53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21440.319709129199</v>
      </c>
      <c r="D48" s="72"/>
      <c r="E48" s="133">
        <v>19978.419660845298</v>
      </c>
      <c r="F48" s="72"/>
      <c r="G48" s="98">
        <f>IFERROR(((C48/E48)-1)*100,IF(C48+E48&lt;&gt;0,100,0))</f>
        <v>7.3173958356125945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1774</v>
      </c>
      <c r="D54" s="75"/>
      <c r="E54" s="134">
        <v>653819</v>
      </c>
      <c r="F54" s="134">
        <v>60145805.670000002</v>
      </c>
      <c r="G54" s="134">
        <v>7884142.2000000002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6163</v>
      </c>
      <c r="C68" s="66">
        <v>7733</v>
      </c>
      <c r="D68" s="98">
        <f>IFERROR(((B68/C68)-1)*100,IF(B68+C68&lt;&gt;0,100,0))</f>
        <v>-20.302599249967667</v>
      </c>
      <c r="E68" s="66">
        <v>191123</v>
      </c>
      <c r="F68" s="66">
        <v>190510</v>
      </c>
      <c r="G68" s="98">
        <f>IFERROR(((E68/F68)-1)*100,IF(E68+F68&lt;&gt;0,100,0))</f>
        <v>0.32176788620019714</v>
      </c>
    </row>
    <row r="69" spans="1:7" s="16" customFormat="1" ht="12" x14ac:dyDescent="0.2">
      <c r="A69" s="79" t="s">
        <v>54</v>
      </c>
      <c r="B69" s="67">
        <v>240915215.713</v>
      </c>
      <c r="C69" s="66">
        <v>211305037.09900001</v>
      </c>
      <c r="D69" s="98">
        <f>IFERROR(((B69/C69)-1)*100,IF(B69+C69&lt;&gt;0,100,0))</f>
        <v>14.013001781934387</v>
      </c>
      <c r="E69" s="66">
        <v>6984900384.0649996</v>
      </c>
      <c r="F69" s="66">
        <v>5749201980.9989996</v>
      </c>
      <c r="G69" s="98">
        <f>IFERROR(((E69/F69)-1)*100,IF(E69+F69&lt;&gt;0,100,0))</f>
        <v>21.493389989601329</v>
      </c>
    </row>
    <row r="70" spans="1:7" s="62" customFormat="1" ht="12" x14ac:dyDescent="0.2">
      <c r="A70" s="79" t="s">
        <v>55</v>
      </c>
      <c r="B70" s="67">
        <v>212807922.84266001</v>
      </c>
      <c r="C70" s="66">
        <v>191318500.94743001</v>
      </c>
      <c r="D70" s="98">
        <f>IFERROR(((B70/C70)-1)*100,IF(B70+C70&lt;&gt;0,100,0))</f>
        <v>11.232275911013323</v>
      </c>
      <c r="E70" s="66">
        <v>6323405543.8959703</v>
      </c>
      <c r="F70" s="66">
        <v>5537435541.8165598</v>
      </c>
      <c r="G70" s="98">
        <f>IFERROR(((E70/F70)-1)*100,IF(E70+F70&lt;&gt;0,100,0))</f>
        <v>14.193754421953454</v>
      </c>
    </row>
    <row r="71" spans="1:7" s="16" customFormat="1" ht="12" x14ac:dyDescent="0.2">
      <c r="A71" s="79" t="s">
        <v>94</v>
      </c>
      <c r="B71" s="98">
        <f>IFERROR(B69/B68/1000,)</f>
        <v>39.090575322570174</v>
      </c>
      <c r="C71" s="98">
        <f>IFERROR(C69/C68/1000,)</f>
        <v>27.325105017328333</v>
      </c>
      <c r="D71" s="98">
        <f>IFERROR(((B71/C71)-1)*100,IF(B71+C71&lt;&gt;0,100,0))</f>
        <v>43.057365370712098</v>
      </c>
      <c r="E71" s="98">
        <f>IFERROR(E69/E68/1000,)</f>
        <v>36.546623818509545</v>
      </c>
      <c r="F71" s="98">
        <f>IFERROR(F69/F68/1000,)</f>
        <v>30.177953813442862</v>
      </c>
      <c r="G71" s="98">
        <f>IFERROR(((E71/F71)-1)*100,IF(E71+F71&lt;&gt;0,100,0))</f>
        <v>21.10371711891792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2683</v>
      </c>
      <c r="C74" s="66">
        <v>2748</v>
      </c>
      <c r="D74" s="98">
        <f>IFERROR(((B74/C74)-1)*100,IF(B74+C74&lt;&gt;0,100,0))</f>
        <v>-2.365356622998549</v>
      </c>
      <c r="E74" s="66">
        <v>80229</v>
      </c>
      <c r="F74" s="66">
        <v>79836</v>
      </c>
      <c r="G74" s="98">
        <f>IFERROR(((E74/F74)-1)*100,IF(E74+F74&lt;&gt;0,100,0))</f>
        <v>0.49225913121899723</v>
      </c>
    </row>
    <row r="75" spans="1:7" s="16" customFormat="1" ht="12" x14ac:dyDescent="0.2">
      <c r="A75" s="79" t="s">
        <v>54</v>
      </c>
      <c r="B75" s="67">
        <v>631631898.73699999</v>
      </c>
      <c r="C75" s="66">
        <v>540244832.26100004</v>
      </c>
      <c r="D75" s="98">
        <f>IFERROR(((B75/C75)-1)*100,IF(B75+C75&lt;&gt;0,100,0))</f>
        <v>16.915861294504619</v>
      </c>
      <c r="E75" s="66">
        <v>17366558047.229</v>
      </c>
      <c r="F75" s="66">
        <v>15269325574.830999</v>
      </c>
      <c r="G75" s="98">
        <f>IFERROR(((E75/F75)-1)*100,IF(E75+F75&lt;&gt;0,100,0))</f>
        <v>13.734938469417068</v>
      </c>
    </row>
    <row r="76" spans="1:7" s="16" customFormat="1" ht="12" x14ac:dyDescent="0.2">
      <c r="A76" s="79" t="s">
        <v>55</v>
      </c>
      <c r="B76" s="67">
        <v>565694835.35377002</v>
      </c>
      <c r="C76" s="66">
        <v>480225226.48641002</v>
      </c>
      <c r="D76" s="98">
        <f>IFERROR(((B76/C76)-1)*100,IF(B76+C76&lt;&gt;0,100,0))</f>
        <v>17.797817389290916</v>
      </c>
      <c r="E76" s="66">
        <v>15898665016.5352</v>
      </c>
      <c r="F76" s="66">
        <v>14372034285.148399</v>
      </c>
      <c r="G76" s="98">
        <f>IFERROR(((E76/F76)-1)*100,IF(E76+F76&lt;&gt;0,100,0))</f>
        <v>10.622231349422616</v>
      </c>
    </row>
    <row r="77" spans="1:7" s="16" customFormat="1" ht="12" x14ac:dyDescent="0.2">
      <c r="A77" s="79" t="s">
        <v>94</v>
      </c>
      <c r="B77" s="98">
        <f>IFERROR(B75/B74/1000,)</f>
        <v>235.4200144379426</v>
      </c>
      <c r="C77" s="98">
        <f>IFERROR(C75/C74/1000,)</f>
        <v>196.59564492758372</v>
      </c>
      <c r="D77" s="98">
        <f>IFERROR(((B77/C77)-1)*100,IF(B77+C77&lt;&gt;0,100,0))</f>
        <v>19.748336502906703</v>
      </c>
      <c r="E77" s="98">
        <f>IFERROR(E75/E74/1000,)</f>
        <v>216.4623521074549</v>
      </c>
      <c r="F77" s="98">
        <f>IFERROR(F75/F74/1000,)</f>
        <v>191.2586499177188</v>
      </c>
      <c r="G77" s="98">
        <f>IFERROR(((E77/F77)-1)*100,IF(E77+F77&lt;&gt;0,100,0))</f>
        <v>13.177810363389565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191</v>
      </c>
      <c r="C80" s="66">
        <v>192</v>
      </c>
      <c r="D80" s="98">
        <f>IFERROR(((B80/C80)-1)*100,IF(B80+C80&lt;&gt;0,100,0))</f>
        <v>-0.52083333333333703</v>
      </c>
      <c r="E80" s="66">
        <v>5765</v>
      </c>
      <c r="F80" s="66">
        <v>5790</v>
      </c>
      <c r="G80" s="98">
        <f>IFERROR(((E80/F80)-1)*100,IF(E80+F80&lt;&gt;0,100,0))</f>
        <v>-0.43177892918825345</v>
      </c>
    </row>
    <row r="81" spans="1:7" s="16" customFormat="1" ht="12" x14ac:dyDescent="0.2">
      <c r="A81" s="79" t="s">
        <v>54</v>
      </c>
      <c r="B81" s="67">
        <v>27884000.524</v>
      </c>
      <c r="C81" s="66">
        <v>22983975.662999999</v>
      </c>
      <c r="D81" s="98">
        <f>IFERROR(((B81/C81)-1)*100,IF(B81+C81&lt;&gt;0,100,0))</f>
        <v>21.319309299862098</v>
      </c>
      <c r="E81" s="66">
        <v>665140903.59500003</v>
      </c>
      <c r="F81" s="66">
        <v>675325093.90699995</v>
      </c>
      <c r="G81" s="98">
        <f>IFERROR(((E81/F81)-1)*100,IF(E81+F81&lt;&gt;0,100,0))</f>
        <v>-1.5080426307100048</v>
      </c>
    </row>
    <row r="82" spans="1:7" s="16" customFormat="1" ht="12" x14ac:dyDescent="0.2">
      <c r="A82" s="79" t="s">
        <v>55</v>
      </c>
      <c r="B82" s="67">
        <v>9885486.6121696793</v>
      </c>
      <c r="C82" s="66">
        <v>10058584.736510299</v>
      </c>
      <c r="D82" s="98">
        <f>IFERROR(((B82/C82)-1)*100,IF(B82+C82&lt;&gt;0,100,0))</f>
        <v>-1.7208993996174704</v>
      </c>
      <c r="E82" s="66">
        <v>183122011.68653101</v>
      </c>
      <c r="F82" s="66">
        <v>284005889.88931298</v>
      </c>
      <c r="G82" s="98">
        <f>IFERROR(((E82/F82)-1)*100,IF(E82+F82&lt;&gt;0,100,0))</f>
        <v>-35.521755637567921</v>
      </c>
    </row>
    <row r="83" spans="1:7" s="32" customFormat="1" x14ac:dyDescent="0.2">
      <c r="A83" s="79" t="s">
        <v>94</v>
      </c>
      <c r="B83" s="98">
        <f>IFERROR(B81/B80/1000,)</f>
        <v>145.98953153926701</v>
      </c>
      <c r="C83" s="98">
        <f>IFERROR(C81/C80/1000,)</f>
        <v>119.708206578125</v>
      </c>
      <c r="D83" s="98">
        <f>IFERROR(((B83/C83)-1)*100,IF(B83+C83&lt;&gt;0,100,0))</f>
        <v>21.954488929704308</v>
      </c>
      <c r="E83" s="98">
        <f>IFERROR(E81/E80/1000,)</f>
        <v>115.37569880225499</v>
      </c>
      <c r="F83" s="98">
        <f>IFERROR(F81/F80/1000,)</f>
        <v>116.63645836044904</v>
      </c>
      <c r="G83" s="98">
        <f>IFERROR(((E83/F83)-1)*100,IF(E83+F83&lt;&gt;0,100,0))</f>
        <v>-1.0809309335318207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9037</v>
      </c>
      <c r="C86" s="64">
        <f>C68+C74+C80</f>
        <v>10673</v>
      </c>
      <c r="D86" s="98">
        <f>IFERROR(((B86/C86)-1)*100,IF(B86+C86&lt;&gt;0,100,0))</f>
        <v>-15.328398763234329</v>
      </c>
      <c r="E86" s="64">
        <f>E68+E74+E80</f>
        <v>277117</v>
      </c>
      <c r="F86" s="64">
        <f>F68+F74+F80</f>
        <v>276136</v>
      </c>
      <c r="G86" s="98">
        <f>IFERROR(((E86/F86)-1)*100,IF(E86+F86&lt;&gt;0,100,0))</f>
        <v>0.35525972709100628</v>
      </c>
    </row>
    <row r="87" spans="1:7" s="62" customFormat="1" ht="12" x14ac:dyDescent="0.2">
      <c r="A87" s="79" t="s">
        <v>54</v>
      </c>
      <c r="B87" s="64">
        <f t="shared" ref="B87:C87" si="1">B69+B75+B81</f>
        <v>900431114.9740001</v>
      </c>
      <c r="C87" s="64">
        <f t="shared" si="1"/>
        <v>774533845.023</v>
      </c>
      <c r="D87" s="98">
        <f>IFERROR(((B87/C87)-1)*100,IF(B87+C87&lt;&gt;0,100,0))</f>
        <v>16.254586001630635</v>
      </c>
      <c r="E87" s="64">
        <f t="shared" ref="E87:F87" si="2">E69+E75+E81</f>
        <v>25016599334.889</v>
      </c>
      <c r="F87" s="64">
        <f t="shared" si="2"/>
        <v>21693852649.737</v>
      </c>
      <c r="G87" s="98">
        <f>IFERROR(((E87/F87)-1)*100,IF(E87+F87&lt;&gt;0,100,0))</f>
        <v>15.316535697002088</v>
      </c>
    </row>
    <row r="88" spans="1:7" s="62" customFormat="1" ht="12" x14ac:dyDescent="0.2">
      <c r="A88" s="79" t="s">
        <v>55</v>
      </c>
      <c r="B88" s="64">
        <f t="shared" ref="B88:C88" si="3">B70+B76+B82</f>
        <v>788388244.80859959</v>
      </c>
      <c r="C88" s="64">
        <f t="shared" si="3"/>
        <v>681602312.17035031</v>
      </c>
      <c r="D88" s="98">
        <f>IFERROR(((B88/C88)-1)*100,IF(B88+C88&lt;&gt;0,100,0))</f>
        <v>15.666897064686115</v>
      </c>
      <c r="E88" s="64">
        <f t="shared" ref="E88:F88" si="4">E70+E76+E82</f>
        <v>22405192572.117702</v>
      </c>
      <c r="F88" s="64">
        <f t="shared" si="4"/>
        <v>20193475716.854271</v>
      </c>
      <c r="G88" s="98">
        <f>IFERROR(((E88/F88)-1)*100,IF(E88+F88&lt;&gt;0,100,0))</f>
        <v>10.952630870858183</v>
      </c>
    </row>
    <row r="89" spans="1:7" s="63" customFormat="1" x14ac:dyDescent="0.2">
      <c r="A89" s="79" t="s">
        <v>95</v>
      </c>
      <c r="B89" s="98">
        <f>IFERROR((B75/B87)*100,IF(B75+B87&lt;&gt;0,100,0))</f>
        <v>70.147720156831582</v>
      </c>
      <c r="C89" s="98">
        <f>IFERROR((C75/C87)*100,IF(C75+C87&lt;&gt;0,100,0))</f>
        <v>69.750965142776593</v>
      </c>
      <c r="D89" s="98">
        <f>IFERROR(((B89/C89)-1)*100,IF(B89+C89&lt;&gt;0,100,0))</f>
        <v>0.5688165220980812</v>
      </c>
      <c r="E89" s="98">
        <f>IFERROR((E75/E87)*100,IF(E75+E87&lt;&gt;0,100,0))</f>
        <v>69.420139063461789</v>
      </c>
      <c r="F89" s="98">
        <f>IFERROR((F75/F87)*100,IF(F75+F87&lt;&gt;0,100,0))</f>
        <v>70.385495012644114</v>
      </c>
      <c r="G89" s="98">
        <f>IFERROR(((E89/F89)-1)*100,IF(E89+F89&lt;&gt;0,100,0))</f>
        <v>-1.3715268309314355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154887557.699</v>
      </c>
      <c r="C97" s="135">
        <v>71373186.983999997</v>
      </c>
      <c r="D97" s="65">
        <f>B97-C97</f>
        <v>83514370.715000004</v>
      </c>
      <c r="E97" s="135">
        <v>3361251575.7490001</v>
      </c>
      <c r="F97" s="135">
        <v>1909020072.178</v>
      </c>
      <c r="G97" s="80">
        <f>E97-F97</f>
        <v>1452231503.5710001</v>
      </c>
    </row>
    <row r="98" spans="1:7" s="62" customFormat="1" ht="13.5" x14ac:dyDescent="0.2">
      <c r="A98" s="114" t="s">
        <v>88</v>
      </c>
      <c r="B98" s="66">
        <v>125725058.226</v>
      </c>
      <c r="C98" s="135">
        <v>82658704.483999997</v>
      </c>
      <c r="D98" s="65">
        <f>B98-C98</f>
        <v>43066353.741999999</v>
      </c>
      <c r="E98" s="135">
        <v>3320128174.632</v>
      </c>
      <c r="F98" s="135">
        <v>1893644337.7809999</v>
      </c>
      <c r="G98" s="80">
        <f>E98-F98</f>
        <v>1426483836.8510001</v>
      </c>
    </row>
    <row r="99" spans="1:7" s="62" customFormat="1" ht="12" x14ac:dyDescent="0.2">
      <c r="A99" s="115" t="s">
        <v>16</v>
      </c>
      <c r="B99" s="65">
        <f>B97-B98</f>
        <v>29162499.473000005</v>
      </c>
      <c r="C99" s="65">
        <f>C97-C98</f>
        <v>-11285517.5</v>
      </c>
      <c r="D99" s="82"/>
      <c r="E99" s="65">
        <f>E97-E98</f>
        <v>41123401.117000103</v>
      </c>
      <c r="F99" s="82">
        <f>F97-F98</f>
        <v>15375734.397000074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37786211.130000003</v>
      </c>
      <c r="C102" s="135">
        <v>22038540.327</v>
      </c>
      <c r="D102" s="65">
        <f>B102-C102</f>
        <v>15747670.803000003</v>
      </c>
      <c r="E102" s="135">
        <v>907428353.05400002</v>
      </c>
      <c r="F102" s="135">
        <v>668534645.76800001</v>
      </c>
      <c r="G102" s="80">
        <f>E102-F102</f>
        <v>238893707.28600001</v>
      </c>
    </row>
    <row r="103" spans="1:7" s="16" customFormat="1" ht="13.5" x14ac:dyDescent="0.2">
      <c r="A103" s="79" t="s">
        <v>88</v>
      </c>
      <c r="B103" s="66">
        <v>33803787.486000001</v>
      </c>
      <c r="C103" s="135">
        <v>24511746.736000001</v>
      </c>
      <c r="D103" s="65">
        <f>B103-C103</f>
        <v>9292040.75</v>
      </c>
      <c r="E103" s="135">
        <v>1023596582.845</v>
      </c>
      <c r="F103" s="135">
        <v>775325708.13199997</v>
      </c>
      <c r="G103" s="80">
        <f>E103-F103</f>
        <v>248270874.71300006</v>
      </c>
    </row>
    <row r="104" spans="1:7" s="28" customFormat="1" ht="12" x14ac:dyDescent="0.2">
      <c r="A104" s="81" t="s">
        <v>16</v>
      </c>
      <c r="B104" s="65">
        <f>B102-B103</f>
        <v>3982423.6440000013</v>
      </c>
      <c r="C104" s="65">
        <f>C102-C103</f>
        <v>-2473206.4090000018</v>
      </c>
      <c r="D104" s="82"/>
      <c r="E104" s="65">
        <f>E102-E103</f>
        <v>-116168229.79100001</v>
      </c>
      <c r="F104" s="82">
        <f>F102-F103</f>
        <v>-106791062.36399996</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884.864137050409</v>
      </c>
      <c r="C111" s="137">
        <v>815.07864302517896</v>
      </c>
      <c r="D111" s="98">
        <f>IFERROR(((B111/C111)-1)*100,IF(B111+C111&lt;&gt;0,100,0))</f>
        <v>8.5618111359438753</v>
      </c>
      <c r="E111" s="84"/>
      <c r="F111" s="136">
        <v>884.864137050409</v>
      </c>
      <c r="G111" s="136">
        <v>877.56737825347795</v>
      </c>
    </row>
    <row r="112" spans="1:7" s="16" customFormat="1" ht="12" x14ac:dyDescent="0.2">
      <c r="A112" s="79" t="s">
        <v>50</v>
      </c>
      <c r="B112" s="136">
        <v>872.18166269781705</v>
      </c>
      <c r="C112" s="137">
        <v>803.57490879922602</v>
      </c>
      <c r="D112" s="98">
        <f>IFERROR(((B112/C112)-1)*100,IF(B112+C112&lt;&gt;0,100,0))</f>
        <v>8.5376923977267261</v>
      </c>
      <c r="E112" s="84"/>
      <c r="F112" s="136">
        <v>872.18166269781705</v>
      </c>
      <c r="G112" s="136">
        <v>865.08160232372302</v>
      </c>
    </row>
    <row r="113" spans="1:7" s="16" customFormat="1" ht="12" x14ac:dyDescent="0.2">
      <c r="A113" s="79" t="s">
        <v>51</v>
      </c>
      <c r="B113" s="136">
        <v>949.83053121794501</v>
      </c>
      <c r="C113" s="137">
        <v>872.42864376013904</v>
      </c>
      <c r="D113" s="98">
        <f>IFERROR(((B113/C113)-1)*100,IF(B113+C113&lt;&gt;0,100,0))</f>
        <v>8.872002084228491</v>
      </c>
      <c r="E113" s="84"/>
      <c r="F113" s="136">
        <v>949.83053121794501</v>
      </c>
      <c r="G113" s="136">
        <v>940.70700861295495</v>
      </c>
    </row>
    <row r="114" spans="1:7" s="28" customFormat="1" ht="12" x14ac:dyDescent="0.2">
      <c r="A114" s="81" t="s">
        <v>52</v>
      </c>
      <c r="B114" s="85"/>
      <c r="C114" s="84"/>
      <c r="D114" s="86"/>
      <c r="E114" s="84"/>
      <c r="F114" s="71"/>
      <c r="G114" s="71"/>
    </row>
    <row r="115" spans="1:7" s="16" customFormat="1" ht="12" x14ac:dyDescent="0.2">
      <c r="A115" s="79" t="s">
        <v>56</v>
      </c>
      <c r="B115" s="136">
        <v>674.93670321046204</v>
      </c>
      <c r="C115" s="137">
        <v>622.60923537347696</v>
      </c>
      <c r="D115" s="98">
        <f>IFERROR(((B115/C115)-1)*100,IF(B115+C115&lt;&gt;0,100,0))</f>
        <v>8.4045441127444942</v>
      </c>
      <c r="E115" s="84"/>
      <c r="F115" s="136">
        <v>674.93670321046204</v>
      </c>
      <c r="G115" s="136">
        <v>672.00300210176897</v>
      </c>
    </row>
    <row r="116" spans="1:7" s="16" customFormat="1" ht="12" x14ac:dyDescent="0.2">
      <c r="A116" s="79" t="s">
        <v>57</v>
      </c>
      <c r="B116" s="136">
        <v>886.03495035707397</v>
      </c>
      <c r="C116" s="137">
        <v>806.01049273399599</v>
      </c>
      <c r="D116" s="98">
        <f>IFERROR(((B116/C116)-1)*100,IF(B116+C116&lt;&gt;0,100,0))</f>
        <v>9.9284635056839257</v>
      </c>
      <c r="E116" s="84"/>
      <c r="F116" s="136">
        <v>886.17054216330303</v>
      </c>
      <c r="G116" s="136">
        <v>880.97407298262999</v>
      </c>
    </row>
    <row r="117" spans="1:7" s="16" customFormat="1" ht="12" x14ac:dyDescent="0.2">
      <c r="A117" s="79" t="s">
        <v>59</v>
      </c>
      <c r="B117" s="136">
        <v>1013.98574404744</v>
      </c>
      <c r="C117" s="137">
        <v>912.67571398756297</v>
      </c>
      <c r="D117" s="98">
        <f>IFERROR(((B117/C117)-1)*100,IF(B117+C117&lt;&gt;0,100,0))</f>
        <v>11.100331531475117</v>
      </c>
      <c r="E117" s="84"/>
      <c r="F117" s="136">
        <v>1015.14548311837</v>
      </c>
      <c r="G117" s="136">
        <v>1006.38001236152</v>
      </c>
    </row>
    <row r="118" spans="1:7" s="16" customFormat="1" ht="12" x14ac:dyDescent="0.2">
      <c r="A118" s="79" t="s">
        <v>58</v>
      </c>
      <c r="B118" s="136">
        <v>929.68561600970804</v>
      </c>
      <c r="C118" s="137">
        <v>878.70184960936899</v>
      </c>
      <c r="D118" s="98">
        <f>IFERROR(((B118/C118)-1)*100,IF(B118+C118&lt;&gt;0,100,0))</f>
        <v>5.8021690090904077</v>
      </c>
      <c r="E118" s="84"/>
      <c r="F118" s="136">
        <v>929.68561600970804</v>
      </c>
      <c r="G118" s="136">
        <v>919.579332221507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682</v>
      </c>
      <c r="C127" s="66">
        <v>550</v>
      </c>
      <c r="D127" s="98">
        <f>IFERROR(((B127/C127)-1)*100,IF(B127+C127&lt;&gt;0,100,0))</f>
        <v>24</v>
      </c>
      <c r="E127" s="66">
        <v>9891</v>
      </c>
      <c r="F127" s="66">
        <v>8212</v>
      </c>
      <c r="G127" s="98">
        <f>IFERROR(((E127/F127)-1)*100,IF(E127+F127&lt;&gt;0,100,0))</f>
        <v>20.445689235265462</v>
      </c>
    </row>
    <row r="128" spans="1:7" s="16" customFormat="1" ht="12" x14ac:dyDescent="0.2">
      <c r="A128" s="79" t="s">
        <v>74</v>
      </c>
      <c r="B128" s="67">
        <v>37</v>
      </c>
      <c r="C128" s="66">
        <v>29</v>
      </c>
      <c r="D128" s="98">
        <f>IFERROR(((B128/C128)-1)*100,IF(B128+C128&lt;&gt;0,100,0))</f>
        <v>27.586206896551737</v>
      </c>
      <c r="E128" s="66">
        <v>210</v>
      </c>
      <c r="F128" s="66">
        <v>222</v>
      </c>
      <c r="G128" s="98">
        <f>IFERROR(((E128/F128)-1)*100,IF(E128+F128&lt;&gt;0,100,0))</f>
        <v>-5.4054054054054053</v>
      </c>
    </row>
    <row r="129" spans="1:7" s="28" customFormat="1" ht="12" x14ac:dyDescent="0.2">
      <c r="A129" s="81" t="s">
        <v>34</v>
      </c>
      <c r="B129" s="82">
        <f>SUM(B126:B128)</f>
        <v>719</v>
      </c>
      <c r="C129" s="82">
        <f>SUM(C126:C128)</f>
        <v>579</v>
      </c>
      <c r="D129" s="98">
        <f>IFERROR(((B129/C129)-1)*100,IF(B129+C129&lt;&gt;0,100,0))</f>
        <v>24.179620034542303</v>
      </c>
      <c r="E129" s="82">
        <f>SUM(E126:E128)</f>
        <v>10107</v>
      </c>
      <c r="F129" s="82">
        <f>SUM(F126:F128)</f>
        <v>8441</v>
      </c>
      <c r="G129" s="98">
        <f>IFERROR(((E129/F129)-1)*100,IF(E129+F129&lt;&gt;0,100,0))</f>
        <v>19.736997986020622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29</v>
      </c>
      <c r="C132" s="66">
        <v>36</v>
      </c>
      <c r="D132" s="98">
        <f>IFERROR(((B132/C132)-1)*100,IF(B132+C132&lt;&gt;0,100,0))</f>
        <v>-19.444444444444443</v>
      </c>
      <c r="E132" s="66">
        <v>661</v>
      </c>
      <c r="F132" s="66">
        <v>632</v>
      </c>
      <c r="G132" s="98">
        <f>IFERROR(((E132/F132)-1)*100,IF(E132+F132&lt;&gt;0,100,0))</f>
        <v>4.5886075949367111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29</v>
      </c>
      <c r="C134" s="82">
        <f>SUM(C132:C133)</f>
        <v>36</v>
      </c>
      <c r="D134" s="98">
        <f>IFERROR(((B134/C134)-1)*100,IF(B134+C134&lt;&gt;0,100,0))</f>
        <v>-19.444444444444443</v>
      </c>
      <c r="E134" s="82">
        <f>SUM(E132:E133)</f>
        <v>661</v>
      </c>
      <c r="F134" s="82">
        <f>SUM(F132:F133)</f>
        <v>632</v>
      </c>
      <c r="G134" s="98">
        <f>IFERROR(((E134/F134)-1)*100,IF(E134+F134&lt;&gt;0,100,0))</f>
        <v>4.5886075949367111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524566</v>
      </c>
      <c r="C138" s="66">
        <v>1063119</v>
      </c>
      <c r="D138" s="98">
        <f>IFERROR(((B138/C138)-1)*100,IF(B138+C138&lt;&gt;0,100,0))</f>
        <v>-50.657828521548389</v>
      </c>
      <c r="E138" s="66">
        <v>8487408</v>
      </c>
      <c r="F138" s="66">
        <v>8242185</v>
      </c>
      <c r="G138" s="98">
        <f>IFERROR(((E138/F138)-1)*100,IF(E138+F138&lt;&gt;0,100,0))</f>
        <v>2.9752183431941859</v>
      </c>
    </row>
    <row r="139" spans="1:7" s="16" customFormat="1" ht="12" x14ac:dyDescent="0.2">
      <c r="A139" s="79" t="s">
        <v>74</v>
      </c>
      <c r="B139" s="67">
        <v>1959</v>
      </c>
      <c r="C139" s="66">
        <v>3179</v>
      </c>
      <c r="D139" s="98">
        <f>IFERROR(((B139/C139)-1)*100,IF(B139+C139&lt;&gt;0,100,0))</f>
        <v>-38.376848065429378</v>
      </c>
      <c r="E139" s="66">
        <v>11001</v>
      </c>
      <c r="F139" s="66">
        <v>11073</v>
      </c>
      <c r="G139" s="98">
        <f>IFERROR(((E139/F139)-1)*100,IF(E139+F139&lt;&gt;0,100,0))</f>
        <v>-0.65023028989433795</v>
      </c>
    </row>
    <row r="140" spans="1:7" s="16" customFormat="1" ht="12" x14ac:dyDescent="0.2">
      <c r="A140" s="81" t="s">
        <v>34</v>
      </c>
      <c r="B140" s="82">
        <f>SUM(B137:B139)</f>
        <v>526525</v>
      </c>
      <c r="C140" s="82">
        <f>SUM(C137:C139)</f>
        <v>1066298</v>
      </c>
      <c r="D140" s="98">
        <f>IFERROR(((B140/C140)-1)*100,IF(B140+C140&lt;&gt;0,100,0))</f>
        <v>-50.62121470733323</v>
      </c>
      <c r="E140" s="82">
        <f>SUM(E137:E139)</f>
        <v>8499239</v>
      </c>
      <c r="F140" s="82">
        <f>SUM(F137:F139)</f>
        <v>8253580</v>
      </c>
      <c r="G140" s="98">
        <f>IFERROR(((E140/F140)-1)*100,IF(E140+F140&lt;&gt;0,100,0))</f>
        <v>2.9763932741913246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5750</v>
      </c>
      <c r="C143" s="66">
        <v>10200</v>
      </c>
      <c r="D143" s="98">
        <f>IFERROR(((B143/C143)-1)*100,)</f>
        <v>-43.627450980392155</v>
      </c>
      <c r="E143" s="66">
        <v>329188</v>
      </c>
      <c r="F143" s="66">
        <v>323287</v>
      </c>
      <c r="G143" s="98">
        <f>IFERROR(((E143/F143)-1)*100,)</f>
        <v>1.8253131118789234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5750</v>
      </c>
      <c r="C145" s="82">
        <f>SUM(C143:C144)</f>
        <v>10200</v>
      </c>
      <c r="D145" s="98">
        <f>IFERROR(((B145/C145)-1)*100,)</f>
        <v>-43.627450980392155</v>
      </c>
      <c r="E145" s="82">
        <f>SUM(E143:E144)</f>
        <v>329188</v>
      </c>
      <c r="F145" s="82">
        <f>SUM(F143:F144)</f>
        <v>323287</v>
      </c>
      <c r="G145" s="98">
        <f>IFERROR(((E145/F145)-1)*100,)</f>
        <v>1.8253131118789234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42903361.515969999</v>
      </c>
      <c r="C149" s="66">
        <v>84348960.534470007</v>
      </c>
      <c r="D149" s="98">
        <f>IFERROR(((B149/C149)-1)*100,IF(B149+C149&lt;&gt;0,100,0))</f>
        <v>-49.135874059245666</v>
      </c>
      <c r="E149" s="66">
        <v>741075054.32387996</v>
      </c>
      <c r="F149" s="66">
        <v>734240462.28296995</v>
      </c>
      <c r="G149" s="98">
        <f>IFERROR(((E149/F149)-1)*100,IF(E149+F149&lt;&gt;0,100,0))</f>
        <v>0.93083838224594651</v>
      </c>
    </row>
    <row r="150" spans="1:7" s="32" customFormat="1" x14ac:dyDescent="0.2">
      <c r="A150" s="79" t="s">
        <v>74</v>
      </c>
      <c r="B150" s="67">
        <v>12201194.23</v>
      </c>
      <c r="C150" s="66">
        <v>18996258.329999998</v>
      </c>
      <c r="D150" s="98">
        <f>IFERROR(((B150/C150)-1)*100,IF(B150+C150&lt;&gt;0,100,0))</f>
        <v>-35.770539555512549</v>
      </c>
      <c r="E150" s="66">
        <v>73437171.230000004</v>
      </c>
      <c r="F150" s="66">
        <v>72386559.810000002</v>
      </c>
      <c r="G150" s="98">
        <f>IFERROR(((E150/F150)-1)*100,IF(E150+F150&lt;&gt;0,100,0))</f>
        <v>1.4513901790023542</v>
      </c>
    </row>
    <row r="151" spans="1:7" s="16" customFormat="1" ht="12" x14ac:dyDescent="0.2">
      <c r="A151" s="81" t="s">
        <v>34</v>
      </c>
      <c r="B151" s="82">
        <f>SUM(B148:B150)</f>
        <v>55104555.745969996</v>
      </c>
      <c r="C151" s="82">
        <f>SUM(C148:C150)</f>
        <v>103345218.86447001</v>
      </c>
      <c r="D151" s="98">
        <f>IFERROR(((B151/C151)-1)*100,IF(B151+C151&lt;&gt;0,100,0))</f>
        <v>-46.679143600986762</v>
      </c>
      <c r="E151" s="82">
        <f>SUM(E148:E150)</f>
        <v>814531304.31138003</v>
      </c>
      <c r="F151" s="82">
        <f>SUM(F148:F150)</f>
        <v>806634565.58996987</v>
      </c>
      <c r="G151" s="98">
        <f>IFERROR(((E151/F151)-1)*100,IF(E151+F151&lt;&gt;0,100,0))</f>
        <v>0.97897351022075974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6574.2995000000001</v>
      </c>
      <c r="C154" s="66">
        <v>13265.5</v>
      </c>
      <c r="D154" s="98">
        <f>IFERROR(((B154/C154)-1)*100,IF(B154+C154&lt;&gt;0,100,0))</f>
        <v>-50.440620406317137</v>
      </c>
      <c r="E154" s="66">
        <v>500057.87141999998</v>
      </c>
      <c r="F154" s="66">
        <v>551385.47600999998</v>
      </c>
      <c r="G154" s="98">
        <f>IFERROR(((E154/F154)-1)*100,IF(E154+F154&lt;&gt;0,100,0))</f>
        <v>-9.3088423295845217</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6574.2995000000001</v>
      </c>
      <c r="C156" s="82">
        <f>SUM(C154:C155)</f>
        <v>13265.5</v>
      </c>
      <c r="D156" s="98">
        <f>IFERROR(((B156/C156)-1)*100,IF(B156+C156&lt;&gt;0,100,0))</f>
        <v>-50.440620406317137</v>
      </c>
      <c r="E156" s="82">
        <f>SUM(E154:E155)</f>
        <v>500057.87141999998</v>
      </c>
      <c r="F156" s="82">
        <f>SUM(F154:F155)</f>
        <v>551385.47600999998</v>
      </c>
      <c r="G156" s="98">
        <f>IFERROR(((E156/F156)-1)*100,IF(E156+F156&lt;&gt;0,100,0))</f>
        <v>-9.3088423295845217</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1594612</v>
      </c>
      <c r="C160" s="66">
        <v>1753419</v>
      </c>
      <c r="D160" s="98">
        <f>IFERROR(((B160/C160)-1)*100,IF(B160+C160&lt;&gt;0,100,0))</f>
        <v>-9.0569909416973395</v>
      </c>
      <c r="E160" s="78"/>
      <c r="F160" s="78"/>
      <c r="G160" s="65"/>
    </row>
    <row r="161" spans="1:7" s="16" customFormat="1" ht="12" x14ac:dyDescent="0.2">
      <c r="A161" s="79" t="s">
        <v>74</v>
      </c>
      <c r="B161" s="67">
        <v>1597</v>
      </c>
      <c r="C161" s="66">
        <v>1779</v>
      </c>
      <c r="D161" s="98">
        <f>IFERROR(((B161/C161)-1)*100,IF(B161+C161&lt;&gt;0,100,0))</f>
        <v>-10.230466554243955</v>
      </c>
      <c r="E161" s="78"/>
      <c r="F161" s="78"/>
      <c r="G161" s="65"/>
    </row>
    <row r="162" spans="1:7" s="28" customFormat="1" ht="12" x14ac:dyDescent="0.2">
      <c r="A162" s="81" t="s">
        <v>34</v>
      </c>
      <c r="B162" s="82">
        <f>SUM(B159:B161)</f>
        <v>1596209</v>
      </c>
      <c r="C162" s="82">
        <f>SUM(C159:C161)</f>
        <v>1755513</v>
      </c>
      <c r="D162" s="98">
        <f>IFERROR(((B162/C162)-1)*100,IF(B162+C162&lt;&gt;0,100,0))</f>
        <v>-9.0744984514498093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188382</v>
      </c>
      <c r="C165" s="66">
        <v>159193</v>
      </c>
      <c r="D165" s="98">
        <f>IFERROR(((B165/C165)-1)*100,IF(B165+C165&lt;&gt;0,100,0))</f>
        <v>18.335605208771732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188382</v>
      </c>
      <c r="C167" s="82">
        <f>SUM(C165:C166)</f>
        <v>159193</v>
      </c>
      <c r="D167" s="98">
        <f>IFERROR(((B167/C167)-1)*100,IF(B167+C167&lt;&gt;0,100,0))</f>
        <v>18.335605208771732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18195</v>
      </c>
      <c r="C175" s="113">
        <v>9733</v>
      </c>
      <c r="D175" s="111">
        <f>IFERROR(((B175/C175)-1)*100,IF(B175+C175&lt;&gt;0,100,0))</f>
        <v>86.941333607315329</v>
      </c>
      <c r="E175" s="113">
        <v>367498</v>
      </c>
      <c r="F175" s="113">
        <v>287754</v>
      </c>
      <c r="G175" s="111">
        <f>IFERROR(((E175/F175)-1)*100,IF(E175+F175&lt;&gt;0,100,0))</f>
        <v>27.712560033917867</v>
      </c>
    </row>
    <row r="176" spans="1:7" x14ac:dyDescent="0.2">
      <c r="A176" s="101" t="s">
        <v>32</v>
      </c>
      <c r="B176" s="112">
        <v>91978</v>
      </c>
      <c r="C176" s="113">
        <v>67595</v>
      </c>
      <c r="D176" s="111">
        <f t="shared" ref="D176:D178" si="5">IFERROR(((B176/C176)-1)*100,IF(B176+C176&lt;&gt;0,100,0))</f>
        <v>36.07219468895628</v>
      </c>
      <c r="E176" s="113">
        <v>1999590</v>
      </c>
      <c r="F176" s="113">
        <v>1891184</v>
      </c>
      <c r="G176" s="111">
        <f>IFERROR(((E176/F176)-1)*100,IF(E176+F176&lt;&gt;0,100,0))</f>
        <v>5.7321762451459035</v>
      </c>
    </row>
    <row r="177" spans="1:7" x14ac:dyDescent="0.2">
      <c r="A177" s="101" t="s">
        <v>92</v>
      </c>
      <c r="B177" s="112">
        <v>35580560</v>
      </c>
      <c r="C177" s="113">
        <v>28301617</v>
      </c>
      <c r="D177" s="111">
        <f t="shared" si="5"/>
        <v>25.719177105675616</v>
      </c>
      <c r="E177" s="113">
        <v>800288344</v>
      </c>
      <c r="F177" s="113">
        <v>785161156</v>
      </c>
      <c r="G177" s="111">
        <f>IFERROR(((E177/F177)-1)*100,IF(E177+F177&lt;&gt;0,100,0))</f>
        <v>1.9266347913930781</v>
      </c>
    </row>
    <row r="178" spans="1:7" x14ac:dyDescent="0.2">
      <c r="A178" s="101" t="s">
        <v>93</v>
      </c>
      <c r="B178" s="112">
        <v>124501</v>
      </c>
      <c r="C178" s="113">
        <v>109778</v>
      </c>
      <c r="D178" s="111">
        <f t="shared" si="5"/>
        <v>13.411612527100147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467</v>
      </c>
      <c r="C181" s="113">
        <v>262</v>
      </c>
      <c r="D181" s="111">
        <f t="shared" ref="D181:D184" si="6">IFERROR(((B181/C181)-1)*100,IF(B181+C181&lt;&gt;0,100,0))</f>
        <v>78.244274809160302</v>
      </c>
      <c r="E181" s="113">
        <v>9195</v>
      </c>
      <c r="F181" s="113">
        <v>11505</v>
      </c>
      <c r="G181" s="111">
        <f t="shared" ref="G181" si="7">IFERROR(((E181/F181)-1)*100,IF(E181+F181&lt;&gt;0,100,0))</f>
        <v>-20.07822685788787</v>
      </c>
    </row>
    <row r="182" spans="1:7" x14ac:dyDescent="0.2">
      <c r="A182" s="101" t="s">
        <v>32</v>
      </c>
      <c r="B182" s="112">
        <v>5856</v>
      </c>
      <c r="C182" s="113">
        <v>5891</v>
      </c>
      <c r="D182" s="111">
        <f t="shared" si="6"/>
        <v>-0.59412663384824649</v>
      </c>
      <c r="E182" s="113">
        <v>106524</v>
      </c>
      <c r="F182" s="113">
        <v>160082</v>
      </c>
      <c r="G182" s="111">
        <f t="shared" ref="G182" si="8">IFERROR(((E182/F182)-1)*100,IF(E182+F182&lt;&gt;0,100,0))</f>
        <v>-33.456603490711011</v>
      </c>
    </row>
    <row r="183" spans="1:7" x14ac:dyDescent="0.2">
      <c r="A183" s="101" t="s">
        <v>92</v>
      </c>
      <c r="B183" s="112">
        <v>83127</v>
      </c>
      <c r="C183" s="113">
        <v>77860</v>
      </c>
      <c r="D183" s="111">
        <f t="shared" si="6"/>
        <v>6.7647058823529393</v>
      </c>
      <c r="E183" s="113">
        <v>1383398</v>
      </c>
      <c r="F183" s="113">
        <v>3298993</v>
      </c>
      <c r="G183" s="111">
        <f t="shared" ref="G183" si="9">IFERROR(((E183/F183)-1)*100,IF(E183+F183&lt;&gt;0,100,0))</f>
        <v>-58.066052277164573</v>
      </c>
    </row>
    <row r="184" spans="1:7" x14ac:dyDescent="0.2">
      <c r="A184" s="101" t="s">
        <v>93</v>
      </c>
      <c r="B184" s="112">
        <v>29200</v>
      </c>
      <c r="C184" s="113">
        <v>36876</v>
      </c>
      <c r="D184" s="111">
        <f t="shared" si="6"/>
        <v>-20.815706692699855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2023-07-24T06:42:33Z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