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33455AA-CDA2-482D-B74B-C542CA0006B9}" xr6:coauthVersionLast="47" xr6:coauthVersionMax="47" xr10:uidLastSave="{00000000-0000-0000-0000-000000000000}"/>
  <bookViews>
    <workbookView xWindow="4110" yWindow="4110" windowWidth="1152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<sst xmlns="http://schemas.openxmlformats.org/spreadsheetml/2006/main" count="270" uniqueCount="102">
  <si>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</si>
  <si>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</si>
  <si>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</si>
  <si>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</si>
  <si>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</si>
  <si>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</si>
  <si>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</si>
  <si>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</si>
  <si>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</si>
  <si>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</si>
  <si>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</si>
  <si>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</si>
  <si>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</si>
  <si>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</si>
  <si>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</si>
  <si>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</si>
  <si>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</si>
  <si>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</si>
  <si>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</si>
  <si>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</si>
  <si>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</si>
  <si>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</si>
  <si>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</si>
  <si>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</si>
  <si>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</si>
  <si>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</si>
  <si>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</si>
  <si>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</si>
  <si>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</si>
  <si>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</si>
  <si>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</si>
  <si>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</si>
  <si>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</si>
  <si>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</si>
  <si>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</si>
  <si>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</si>
  <si>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</si>
  <si>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</si>
  <si>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</si>
  <si>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</si>
  <si>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</si>
  <si>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</si>
  <si>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</si>
  <si>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</si>
  <si>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</si>
  <si>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</si>
  <si>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</si>
  <si>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</si>
  <si>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</si>
  <si>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</si>
  <si>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</si>
  <si>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</si>
  <si>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</si>
  <si>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</si>
  <si>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</si>
  <si>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</si>
  <si>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</si>
  <si>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</si>
  <si>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</si>
  <si>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</si>
  <si>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</si>
  <si>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</si>
  <si>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</si>
  <si>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</si>
  <si>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</si>
  <si>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</si>
  <si>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</si>
  <si>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</si>
  <si>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</si>
  <si>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</si>
  <si>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</si>
  <si>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</si>
  <si>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</si>
  <si>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</si>
  <si>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</si>
  <si>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</si>
  <si>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</si>
  <si>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</si>
  <si>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</si>
  <si>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</si>
  <si>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</si>
  <si>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</si>
  <si>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</si>
  <si>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</si>
  <si>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</si>
  <si>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</si>
  <si>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</si>
  <si>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</si>
  <si>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</si>
  <si>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</si>
  <si>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</si>
  <si>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</si>
  <si>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</si>
  <si>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</si>
  <si>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</si>
  <si>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</si>
  <si>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</si>
  <si>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</si>
  <si>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</si>
  <si>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25 August 2023</t>
  </si>
  <si>
    <t>25.08.2023</t>
  </si>
  <si>
    <t>26.08.2022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</si>
</sst>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1566277</v>
      </c>
      <c r="C11" s="67">
        <v>1216890</v>
      </c>
      <c r="D11" s="98">
        <f>IFERROR(((B11/C11)-1)*100,IF(B11+C11&lt;&gt;0,100,0))</f>
        <v>28.711469401507127</v>
      </c>
      <c r="E11" s="67">
        <v>51622723</v>
      </c>
      <c r="F11" s="67">
        <v>53399660</v>
      </c>
      <c r="G11" s="98">
        <f>IFERROR(((E11/F11)-1)*100,IF(E11+F11&lt;&gt;0,100,0))</f>
        <v>-3.3276185653616563</v>
      </c>
    </row>
    <row r="12" spans="1:7" s="16" customFormat="1" ht="12" x14ac:dyDescent="0.2">
      <c r="A12" s="64" t="s">
        <v>9</v>
      </c>
      <c r="B12" s="67">
        <v>1234066.6100000001</v>
      </c>
      <c r="C12" s="67">
        <v>1379684.6240000001</v>
      </c>
      <c r="D12" s="98">
        <f>IFERROR(((B12/C12)-1)*100,IF(B12+C12&lt;&gt;0,100,0))</f>
        <v>-10.554442041821288</v>
      </c>
      <c r="E12" s="67">
        <v>49962247.331</v>
      </c>
      <c r="F12" s="67">
        <v>53432811.292000003</v>
      </c>
      <c r="G12" s="98">
        <f>IFERROR(((E12/F12)-1)*100,IF(E12+F12&lt;&gt;0,100,0))</f>
        <v>-6.495192517634985</v>
      </c>
    </row>
    <row r="13" spans="1:7" s="16" customFormat="1" ht="12" x14ac:dyDescent="0.2">
      <c r="A13" s="64" t="s">
        <v>10</v>
      </c>
      <c r="B13" s="67">
        <v>89738936.681437507</v>
      </c>
      <c r="C13" s="67">
        <v>88364219.322646707</v>
      </c>
      <c r="D13" s="98">
        <f>IFERROR(((B13/C13)-1)*100,IF(B13+C13&lt;&gt;0,100,0))</f>
        <v>1.5557398337569861</v>
      </c>
      <c r="E13" s="67">
        <v>3648357851.8508902</v>
      </c>
      <c r="F13" s="67">
        <v>3918355723.4601202</v>
      </c>
      <c r="G13" s="98">
        <f>IFERROR(((E13/F13)-1)*100,IF(E13+F13&lt;&gt;0,100,0))</f>
        <v>-6.8905911220027649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320</v>
      </c>
      <c r="C16" s="67">
        <v>349</v>
      </c>
      <c r="D16" s="98">
        <f>IFERROR(((B16/C16)-1)*100,IF(B16+C16&lt;&gt;0,100,0))</f>
        <v>-8.3094555873925451</v>
      </c>
      <c r="E16" s="67">
        <v>12566</v>
      </c>
      <c r="F16" s="67">
        <v>13429</v>
      </c>
      <c r="G16" s="98">
        <f>IFERROR(((E16/F16)-1)*100,IF(E16+F16&lt;&gt;0,100,0))</f>
        <v>-6.4263906471070058</v>
      </c>
    </row>
    <row r="17" spans="1:7" s="16" customFormat="1" ht="12" x14ac:dyDescent="0.2">
      <c r="A17" s="64" t="s">
        <v>9</v>
      </c>
      <c r="B17" s="67">
        <v>143399.13699999999</v>
      </c>
      <c r="C17" s="67">
        <v>96023.679999999993</v>
      </c>
      <c r="D17" s="98">
        <f>IFERROR(((B17/C17)-1)*100,IF(B17+C17&lt;&gt;0,100,0))</f>
        <v>49.337264516419289</v>
      </c>
      <c r="E17" s="67">
        <v>5628815.9249999998</v>
      </c>
      <c r="F17" s="67">
        <v>5496012.1289999997</v>
      </c>
      <c r="G17" s="98">
        <f>IFERROR(((E17/F17)-1)*100,IF(E17+F17&lt;&gt;0,100,0))</f>
        <v>2.4163665014357294</v>
      </c>
    </row>
    <row r="18" spans="1:7" s="16" customFormat="1" ht="12" x14ac:dyDescent="0.2">
      <c r="A18" s="64" t="s">
        <v>10</v>
      </c>
      <c r="B18" s="67">
        <v>9687731.7168125696</v>
      </c>
      <c r="C18" s="67">
        <v>10066335.4420217</v>
      </c>
      <c r="D18" s="98">
        <f>IFERROR(((B18/C18)-1)*100,IF(B18+C18&lt;&gt;0,100,0))</f>
        <v>-3.7610879091973914</v>
      </c>
      <c r="E18" s="67">
        <v>324289042.87522</v>
      </c>
      <c r="F18" s="67">
        <v>376125614.66038102</v>
      </c>
      <c r="G18" s="98">
        <f>IFERROR(((E18/F18)-1)*100,IF(E18+F18&lt;&gt;0,100,0))</f>
        <v>-13.781718065643133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10726253.271919999</v>
      </c>
      <c r="C24" s="66">
        <v>11480325.50949</v>
      </c>
      <c r="D24" s="65">
        <f>B24-C24</f>
        <v>-754072.23757000081</v>
      </c>
      <c r="E24" s="67">
        <v>506189966.18199998</v>
      </c>
      <c r="F24" s="67">
        <v>624650701.26071</v>
      </c>
      <c r="G24" s="65">
        <f>E24-F24</f>
        <v>-118460735.07871002</v>
      </c>
    </row>
    <row r="25" spans="1:7" s="16" customFormat="1" ht="12" x14ac:dyDescent="0.2">
      <c r="A25" s="68" t="s">
        <v>15</v>
      </c>
      <c r="B25" s="66">
        <v>13598562.43554</v>
      </c>
      <c r="C25" s="66">
        <v>10948014.97099</v>
      </c>
      <c r="D25" s="65">
        <f>B25-C25</f>
        <v>2650547.4645499997</v>
      </c>
      <c r="E25" s="67">
        <v>580985054.35719001</v>
      </c>
      <c r="F25" s="67">
        <v>669528046.25153995</v>
      </c>
      <c r="G25" s="65">
        <f>E25-F25</f>
        <v>-88542991.894349933</v>
      </c>
    </row>
    <row r="26" spans="1:7" s="28" customFormat="1" ht="12" x14ac:dyDescent="0.2">
      <c r="A26" s="69" t="s">
        <v>16</v>
      </c>
      <c r="B26" s="70">
        <f>B24-B25</f>
        <v>-2872309.1636200007</v>
      </c>
      <c r="C26" s="70">
        <f>C24-C25</f>
        <v>532310.53849999979</v>
      </c>
      <c r="D26" s="70"/>
      <c r="E26" s="70">
        <f>E24-E25</f>
        <v>-74795088.175190032</v>
      </c>
      <c r="F26" s="70">
        <f>F24-F25</f>
        <v>-44877344.990829945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73836.00916519</v>
      </c>
      <c r="C33" s="132">
        <v>70173.093769030005</v>
      </c>
      <c r="D33" s="98">
        <f t="shared" ref="D33:D42" si="0">IFERROR(((B33/C33)-1)*100,IF(B33+C33&lt;&gt;0,100,0))</f>
        <v>5.219828853800057</v>
      </c>
      <c r="E33" s="64"/>
      <c r="F33" s="132">
        <v>74937.61</v>
      </c>
      <c r="G33" s="132">
        <v>73080.87</v>
      </c>
    </row>
    <row r="34" spans="1:7" s="16" customFormat="1" ht="12" x14ac:dyDescent="0.2">
      <c r="A34" s="64" t="s">
        <v>23</v>
      </c>
      <c r="B34" s="132">
        <v>76092.238197240004</v>
      </c>
      <c r="C34" s="132">
        <v>77753.060471799996</v>
      </c>
      <c r="D34" s="98">
        <f t="shared" si="0"/>
        <v>-2.1360217391858782</v>
      </c>
      <c r="E34" s="64"/>
      <c r="F34" s="132">
        <v>76763.899999999994</v>
      </c>
      <c r="G34" s="132">
        <v>73998.720000000001</v>
      </c>
    </row>
    <row r="35" spans="1:7" s="16" customFormat="1" ht="12" x14ac:dyDescent="0.2">
      <c r="A35" s="64" t="s">
        <v>24</v>
      </c>
      <c r="B35" s="132">
        <v>69652.686339020001</v>
      </c>
      <c r="C35" s="132">
        <v>70197.259695240005</v>
      </c>
      <c r="D35" s="98">
        <f t="shared" si="0"/>
        <v>-0.77577580461724027</v>
      </c>
      <c r="E35" s="64"/>
      <c r="F35" s="132">
        <v>70320.92</v>
      </c>
      <c r="G35" s="132">
        <v>68130.62</v>
      </c>
    </row>
    <row r="36" spans="1:7" s="16" customFormat="1" ht="12" x14ac:dyDescent="0.2">
      <c r="A36" s="64" t="s">
        <v>25</v>
      </c>
      <c r="B36" s="132">
        <v>68162.288150020002</v>
      </c>
      <c r="C36" s="132">
        <v>63507.943534170001</v>
      </c>
      <c r="D36" s="98">
        <f t="shared" si="0"/>
        <v>7.3287597689976502</v>
      </c>
      <c r="E36" s="64"/>
      <c r="F36" s="132">
        <v>69245.33</v>
      </c>
      <c r="G36" s="132">
        <v>67601.509999999995</v>
      </c>
    </row>
    <row r="37" spans="1:7" s="16" customFormat="1" ht="12" x14ac:dyDescent="0.2">
      <c r="A37" s="64" t="s">
        <v>79</v>
      </c>
      <c r="B37" s="132">
        <v>55667.429381009999</v>
      </c>
      <c r="C37" s="132">
        <v>64512.169809209998</v>
      </c>
      <c r="D37" s="98">
        <f t="shared" si="0"/>
        <v>-13.710189030004216</v>
      </c>
      <c r="E37" s="64"/>
      <c r="F37" s="132">
        <v>56954.92</v>
      </c>
      <c r="G37" s="132">
        <v>54610.04</v>
      </c>
    </row>
    <row r="38" spans="1:7" s="16" customFormat="1" ht="12" x14ac:dyDescent="0.2">
      <c r="A38" s="64" t="s">
        <v>26</v>
      </c>
      <c r="B38" s="132">
        <v>101676.12304211</v>
      </c>
      <c r="C38" s="132">
        <v>85474.810800270003</v>
      </c>
      <c r="D38" s="98">
        <f t="shared" si="0"/>
        <v>18.954487398279007</v>
      </c>
      <c r="E38" s="64"/>
      <c r="F38" s="132">
        <v>104193.75</v>
      </c>
      <c r="G38" s="132">
        <v>101676.12</v>
      </c>
    </row>
    <row r="39" spans="1:7" s="16" customFormat="1" ht="12" x14ac:dyDescent="0.2">
      <c r="A39" s="64" t="s">
        <v>27</v>
      </c>
      <c r="B39" s="132">
        <v>17052.35048646</v>
      </c>
      <c r="C39" s="132">
        <v>15758.34746825</v>
      </c>
      <c r="D39" s="98">
        <f t="shared" si="0"/>
        <v>8.2115400794224414</v>
      </c>
      <c r="E39" s="64"/>
      <c r="F39" s="132">
        <v>17235.72</v>
      </c>
      <c r="G39" s="132">
        <v>16499.45</v>
      </c>
    </row>
    <row r="40" spans="1:7" s="16" customFormat="1" ht="12" x14ac:dyDescent="0.2">
      <c r="A40" s="64" t="s">
        <v>28</v>
      </c>
      <c r="B40" s="132">
        <v>102293.82607163</v>
      </c>
      <c r="C40" s="132">
        <v>87095.993702010004</v>
      </c>
      <c r="D40" s="98">
        <f t="shared" si="0"/>
        <v>17.449519459664042</v>
      </c>
      <c r="E40" s="64"/>
      <c r="F40" s="132">
        <v>103954.24000000001</v>
      </c>
      <c r="G40" s="132">
        <v>101757.03</v>
      </c>
    </row>
    <row r="41" spans="1:7" s="16" customFormat="1" ht="12" x14ac:dyDescent="0.2">
      <c r="A41" s="64" t="s">
        <v>29</v>
      </c>
      <c r="B41" s="72"/>
      <c r="C41" s="72"/>
      <c r="D41" s="98">
        <f t="shared" si="0"/>
        <v>0</v>
      </c>
      <c r="E41" s="64"/>
      <c r="F41" s="72"/>
      <c r="G41" s="72"/>
    </row>
    <row r="42" spans="1:7" s="16" customFormat="1" ht="12" x14ac:dyDescent="0.2">
      <c r="A42" s="64" t="s">
        <v>78</v>
      </c>
      <c r="B42" s="132">
        <v>787.97553579999999</v>
      </c>
      <c r="C42" s="132">
        <v>1297.65881835</v>
      </c>
      <c r="D42" s="98">
        <f t="shared" si="0"/>
        <v>-39.277140905039495</v>
      </c>
      <c r="E42" s="64"/>
      <c r="F42" s="132">
        <v>796.58</v>
      </c>
      <c r="G42" s="132">
        <v>774.22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20317.441250667998</v>
      </c>
      <c r="D48" s="72"/>
      <c r="E48" s="133">
        <v>20374.470519666898</v>
      </c>
      <c r="F48" s="72"/>
      <c r="G48" s="98">
        <f>IFERROR(((C48/E48)-1)*100,IF(C48+E48&lt;&gt;0,100,0))</f>
        <v>-0.27990552659442614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2511</v>
      </c>
      <c r="D54" s="75"/>
      <c r="E54" s="134">
        <v>1250556</v>
      </c>
      <c r="F54" s="134">
        <v>118563217.16</v>
      </c>
      <c r="G54" s="134">
        <v>8308104.8880000003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6414</v>
      </c>
      <c r="C68" s="66">
        <v>6491</v>
      </c>
      <c r="D68" s="98">
        <f>IFERROR(((B68/C68)-1)*100,IF(B68+C68&lt;&gt;0,100,0))</f>
        <v>-1.1862578955476821</v>
      </c>
      <c r="E68" s="66">
        <v>223330</v>
      </c>
      <c r="F68" s="66">
        <v>226659</v>
      </c>
      <c r="G68" s="98">
        <f>IFERROR(((E68/F68)-1)*100,IF(E68+F68&lt;&gt;0,100,0))</f>
        <v>-1.4687261480903047</v>
      </c>
    </row>
    <row r="69" spans="1:7" s="16" customFormat="1" ht="12" x14ac:dyDescent="0.2">
      <c r="A69" s="79" t="s">
        <v>54</v>
      </c>
      <c r="B69" s="67">
        <v>243776567.773</v>
      </c>
      <c r="C69" s="66">
        <v>198620248.44100001</v>
      </c>
      <c r="D69" s="98">
        <f>IFERROR(((B69/C69)-1)*100,IF(B69+C69&lt;&gt;0,100,0))</f>
        <v>22.735002944784675</v>
      </c>
      <c r="E69" s="66">
        <v>8157242448.0740004</v>
      </c>
      <c r="F69" s="66">
        <v>6802084213.3959999</v>
      </c>
      <c r="G69" s="98">
        <f>IFERROR(((E69/F69)-1)*100,IF(E69+F69&lt;&gt;0,100,0))</f>
        <v>19.922691224686062</v>
      </c>
    </row>
    <row r="70" spans="1:7" s="62" customFormat="1" ht="12" x14ac:dyDescent="0.2">
      <c r="A70" s="79" t="s">
        <v>55</v>
      </c>
      <c r="B70" s="67">
        <v>212462095.21517</v>
      </c>
      <c r="C70" s="66">
        <v>188781060.55766001</v>
      </c>
      <c r="D70" s="98">
        <f>IFERROR(((B70/C70)-1)*100,IF(B70+C70&lt;&gt;0,100,0))</f>
        <v>12.544179266477329</v>
      </c>
      <c r="E70" s="66">
        <v>7352433041.2214098</v>
      </c>
      <c r="F70" s="66">
        <v>6515897243.3209496</v>
      </c>
      <c r="G70" s="98">
        <f>IFERROR(((E70/F70)-1)*100,IF(E70+F70&lt;&gt;0,100,0))</f>
        <v>12.838382292752426</v>
      </c>
    </row>
    <row r="71" spans="1:7" s="16" customFormat="1" ht="12" x14ac:dyDescent="0.2">
      <c r="A71" s="79" t="s">
        <v>94</v>
      </c>
      <c r="B71" s="98">
        <f>IFERROR(B69/B68/1000,)</f>
        <v>38.006948514655441</v>
      </c>
      <c r="C71" s="98">
        <f>IFERROR(C69/C68/1000,)</f>
        <v>30.599329601140042</v>
      </c>
      <c r="D71" s="98">
        <f>IFERROR(((B71/C71)-1)*100,IF(B71+C71&lt;&gt;0,100,0))</f>
        <v>24.208435315652842</v>
      </c>
      <c r="E71" s="98">
        <f>IFERROR(E69/E68/1000,)</f>
        <v>36.525511342291679</v>
      </c>
      <c r="F71" s="98">
        <f>IFERROR(F69/F68/1000,)</f>
        <v>30.010210110324319</v>
      </c>
      <c r="G71" s="98">
        <f>IFERROR(((E71/F71)-1)*100,IF(E71+F71&lt;&gt;0,100,0))</f>
        <v>21.710281960758149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2615</v>
      </c>
      <c r="C74" s="66">
        <v>2560</v>
      </c>
      <c r="D74" s="98">
        <f>IFERROR(((B74/C74)-1)*100,IF(B74+C74&lt;&gt;0,100,0))</f>
        <v>2.1484375</v>
      </c>
      <c r="E74" s="66">
        <v>94121</v>
      </c>
      <c r="F74" s="66">
        <v>92938</v>
      </c>
      <c r="G74" s="98">
        <f>IFERROR(((E74/F74)-1)*100,IF(E74+F74&lt;&gt;0,100,0))</f>
        <v>1.2728916051561345</v>
      </c>
    </row>
    <row r="75" spans="1:7" s="16" customFormat="1" ht="12" x14ac:dyDescent="0.2">
      <c r="A75" s="79" t="s">
        <v>54</v>
      </c>
      <c r="B75" s="67">
        <v>611469885.38600004</v>
      </c>
      <c r="C75" s="66">
        <v>451426458.528</v>
      </c>
      <c r="D75" s="98">
        <f>IFERROR(((B75/C75)-1)*100,IF(B75+C75&lt;&gt;0,100,0))</f>
        <v>35.452823784380215</v>
      </c>
      <c r="E75" s="66">
        <v>20519484139.132</v>
      </c>
      <c r="F75" s="66">
        <v>17690532492.827</v>
      </c>
      <c r="G75" s="98">
        <f>IFERROR(((E75/F75)-1)*100,IF(E75+F75&lt;&gt;0,100,0))</f>
        <v>15.991331224495697</v>
      </c>
    </row>
    <row r="76" spans="1:7" s="16" customFormat="1" ht="12" x14ac:dyDescent="0.2">
      <c r="A76" s="79" t="s">
        <v>55</v>
      </c>
      <c r="B76" s="67">
        <v>539824697.47696996</v>
      </c>
      <c r="C76" s="66">
        <v>441789529.72430998</v>
      </c>
      <c r="D76" s="98">
        <f>IFERROR(((B76/C76)-1)*100,IF(B76+C76&lt;&gt;0,100,0))</f>
        <v>22.190468799438712</v>
      </c>
      <c r="E76" s="66">
        <v>18736391750.198799</v>
      </c>
      <c r="F76" s="66">
        <v>16647039096.316999</v>
      </c>
      <c r="G76" s="98">
        <f>IFERROR(((E76/F76)-1)*100,IF(E76+F76&lt;&gt;0,100,0))</f>
        <v>12.550896539577705</v>
      </c>
    </row>
    <row r="77" spans="1:7" s="16" customFormat="1" ht="12" x14ac:dyDescent="0.2">
      <c r="A77" s="79" t="s">
        <v>94</v>
      </c>
      <c r="B77" s="98">
        <f>IFERROR(B75/B74/1000,)</f>
        <v>233.83169613231357</v>
      </c>
      <c r="C77" s="98">
        <f>IFERROR(C75/C74/1000,)</f>
        <v>176.3384603625</v>
      </c>
      <c r="D77" s="98">
        <f>IFERROR(((B77/C77)-1)*100,IF(B77+C77&lt;&gt;0,100,0))</f>
        <v>32.60391162065519</v>
      </c>
      <c r="E77" s="98">
        <f>IFERROR(E75/E74/1000,)</f>
        <v>218.01175230960146</v>
      </c>
      <c r="F77" s="98">
        <f>IFERROR(F75/F74/1000,)</f>
        <v>190.3476779447266</v>
      </c>
      <c r="G77" s="98">
        <f>IFERROR(((E77/F77)-1)*100,IF(E77+F77&lt;&gt;0,100,0))</f>
        <v>14.533444622795976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185</v>
      </c>
      <c r="C80" s="66">
        <v>127</v>
      </c>
      <c r="D80" s="98">
        <f>IFERROR(((B80/C80)-1)*100,IF(B80+C80&lt;&gt;0,100,0))</f>
        <v>45.669291338582681</v>
      </c>
      <c r="E80" s="66">
        <v>6672</v>
      </c>
      <c r="F80" s="66">
        <v>6706</v>
      </c>
      <c r="G80" s="98">
        <f>IFERROR(((E80/F80)-1)*100,IF(E80+F80&lt;&gt;0,100,0))</f>
        <v>-0.50700864897107456</v>
      </c>
    </row>
    <row r="81" spans="1:7" s="16" customFormat="1" ht="12" x14ac:dyDescent="0.2">
      <c r="A81" s="79" t="s">
        <v>54</v>
      </c>
      <c r="B81" s="67">
        <v>20418999.815000001</v>
      </c>
      <c r="C81" s="66">
        <v>21440231.805</v>
      </c>
      <c r="D81" s="98">
        <f>IFERROR(((B81/C81)-1)*100,IF(B81+C81&lt;&gt;0,100,0))</f>
        <v>-4.7631574102750207</v>
      </c>
      <c r="E81" s="66">
        <v>775180029.86000001</v>
      </c>
      <c r="F81" s="66">
        <v>803862269.19700003</v>
      </c>
      <c r="G81" s="98">
        <f>IFERROR(((E81/F81)-1)*100,IF(E81+F81&lt;&gt;0,100,0))</f>
        <v>-3.5680539361116481</v>
      </c>
    </row>
    <row r="82" spans="1:7" s="16" customFormat="1" ht="12" x14ac:dyDescent="0.2">
      <c r="A82" s="79" t="s">
        <v>55</v>
      </c>
      <c r="B82" s="67">
        <v>8045051.68462939</v>
      </c>
      <c r="C82" s="66">
        <v>-216824747.76284</v>
      </c>
      <c r="D82" s="98">
        <f>IFERROR(((B82/C82)-1)*100,IF(B82+C82&lt;&gt;0,100,0))</f>
        <v>-103.71039365553831</v>
      </c>
      <c r="E82" s="66">
        <v>214448507.57403901</v>
      </c>
      <c r="F82" s="66">
        <v>82794264.060519502</v>
      </c>
      <c r="G82" s="98">
        <f>IFERROR(((E82/F82)-1)*100,IF(E82+F82&lt;&gt;0,100,0))</f>
        <v>159.01372517459086</v>
      </c>
    </row>
    <row r="83" spans="1:7" s="32" customFormat="1" x14ac:dyDescent="0.2">
      <c r="A83" s="79" t="s">
        <v>94</v>
      </c>
      <c r="B83" s="98">
        <f>IFERROR(B81/B80/1000,)</f>
        <v>110.37297197297299</v>
      </c>
      <c r="C83" s="98">
        <f>IFERROR(C81/C80/1000,)</f>
        <v>168.82072287401576</v>
      </c>
      <c r="D83" s="98">
        <f>IFERROR(((B83/C83)-1)*100,IF(B83+C83&lt;&gt;0,100,0))</f>
        <v>-34.621194546513109</v>
      </c>
      <c r="E83" s="98">
        <f>IFERROR(E81/E80/1000,)</f>
        <v>116.18405723321344</v>
      </c>
      <c r="F83" s="98">
        <f>IFERROR(F81/F80/1000,)</f>
        <v>119.87209501893827</v>
      </c>
      <c r="G83" s="98">
        <f>IFERROR(((E83/F83)-1)*100,IF(E83+F83&lt;&gt;0,100,0))</f>
        <v>-3.0766441390234878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9214</v>
      </c>
      <c r="C86" s="64">
        <f>C68+C74+C80</f>
        <v>9178</v>
      </c>
      <c r="D86" s="98">
        <f>IFERROR(((B86/C86)-1)*100,IF(B86+C86&lt;&gt;0,100,0))</f>
        <v>0.39224231858792091</v>
      </c>
      <c r="E86" s="64">
        <f>E68+E74+E80</f>
        <v>324123</v>
      </c>
      <c r="F86" s="64">
        <f>F68+F74+F80</f>
        <v>326303</v>
      </c>
      <c r="G86" s="98">
        <f>IFERROR(((E86/F86)-1)*100,IF(E86+F86&lt;&gt;0,100,0))</f>
        <v>-0.66809070097424428</v>
      </c>
    </row>
    <row r="87" spans="1:7" s="62" customFormat="1" ht="12" x14ac:dyDescent="0.2">
      <c r="A87" s="79" t="s">
        <v>54</v>
      </c>
      <c r="B87" s="64">
        <f t="shared" ref="B87:C87" si="1">B69+B75+B81</f>
        <v>875665452.9740001</v>
      </c>
      <c r="C87" s="64">
        <f t="shared" si="1"/>
        <v>671486938.77399993</v>
      </c>
      <c r="D87" s="98">
        <f>IFERROR(((B87/C87)-1)*100,IF(B87+C87&lt;&gt;0,100,0))</f>
        <v>30.406922668189051</v>
      </c>
      <c r="E87" s="64">
        <f t="shared" ref="E87:F87" si="2">E69+E75+E81</f>
        <v>29451906617.066002</v>
      </c>
      <c r="F87" s="64">
        <f t="shared" si="2"/>
        <v>25296478975.419998</v>
      </c>
      <c r="G87" s="98">
        <f>IFERROR(((E87/F87)-1)*100,IF(E87+F87&lt;&gt;0,100,0))</f>
        <v>16.426901331539987</v>
      </c>
    </row>
    <row r="88" spans="1:7" s="62" customFormat="1" ht="12" x14ac:dyDescent="0.2">
      <c r="A88" s="79" t="s">
        <v>55</v>
      </c>
      <c r="B88" s="64">
        <f t="shared" ref="B88:C88" si="3">B70+B76+B82</f>
        <v>760331844.37676942</v>
      </c>
      <c r="C88" s="64">
        <f t="shared" si="3"/>
        <v>413745842.51912999</v>
      </c>
      <c r="D88" s="98">
        <f>IFERROR(((B88/C88)-1)*100,IF(B88+C88&lt;&gt;0,100,0))</f>
        <v>83.767851236260981</v>
      </c>
      <c r="E88" s="64">
        <f t="shared" ref="E88:F88" si="4">E70+E76+E82</f>
        <v>26303273298.994247</v>
      </c>
      <c r="F88" s="64">
        <f t="shared" si="4"/>
        <v>23245730603.698467</v>
      </c>
      <c r="G88" s="98">
        <f>IFERROR(((E88/F88)-1)*100,IF(E88+F88&lt;&gt;0,100,0))</f>
        <v>13.153136579881529</v>
      </c>
    </row>
    <row r="89" spans="1:7" s="63" customFormat="1" x14ac:dyDescent="0.2">
      <c r="A89" s="79" t="s">
        <v>95</v>
      </c>
      <c r="B89" s="98">
        <f>IFERROR((B75/B87)*100,IF(B75+B87&lt;&gt;0,100,0))</f>
        <v>69.829166299673076</v>
      </c>
      <c r="C89" s="98">
        <f>IFERROR((C75/C87)*100,IF(C75+C87&lt;&gt;0,100,0))</f>
        <v>67.227883739959836</v>
      </c>
      <c r="D89" s="98">
        <f>IFERROR(((B89/C89)-1)*100,IF(B89+C89&lt;&gt;0,100,0))</f>
        <v>3.8693506548192147</v>
      </c>
      <c r="E89" s="98">
        <f>IFERROR((E75/E87)*100,IF(E75+E87&lt;&gt;0,100,0))</f>
        <v>69.671157137385194</v>
      </c>
      <c r="F89" s="98">
        <f>IFERROR((F75/F87)*100,IF(F75+F87&lt;&gt;0,100,0))</f>
        <v>69.932785942330071</v>
      </c>
      <c r="G89" s="98">
        <f>IFERROR(((E89/F89)-1)*100,IF(E89+F89&lt;&gt;0,100,0))</f>
        <v>-0.37411466084109612</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84447445.113000005</v>
      </c>
      <c r="C97" s="135">
        <v>69707129.548999995</v>
      </c>
      <c r="D97" s="65">
        <f>B97-C97</f>
        <v>14740315.56400001</v>
      </c>
      <c r="E97" s="135">
        <v>3886183895.697</v>
      </c>
      <c r="F97" s="135">
        <v>2312879470.1690001</v>
      </c>
      <c r="G97" s="80">
        <f>E97-F97</f>
        <v>1573304425.5279999</v>
      </c>
    </row>
    <row r="98" spans="1:7" s="62" customFormat="1" ht="13.5" x14ac:dyDescent="0.2">
      <c r="A98" s="114" t="s">
        <v>88</v>
      </c>
      <c r="B98" s="66">
        <v>96948175.996000007</v>
      </c>
      <c r="C98" s="135">
        <v>64540515.906999998</v>
      </c>
      <c r="D98" s="65">
        <f>B98-C98</f>
        <v>32407660.089000009</v>
      </c>
      <c r="E98" s="135">
        <v>3871162703.3130002</v>
      </c>
      <c r="F98" s="135">
        <v>2269987883.434</v>
      </c>
      <c r="G98" s="80">
        <f>E98-F98</f>
        <v>1601174819.8790002</v>
      </c>
    </row>
    <row r="99" spans="1:7" s="62" customFormat="1" ht="12" x14ac:dyDescent="0.2">
      <c r="A99" s="115" t="s">
        <v>16</v>
      </c>
      <c r="B99" s="65">
        <f>B97-B98</f>
        <v>-12500730.883000001</v>
      </c>
      <c r="C99" s="65">
        <f>C97-C98</f>
        <v>5166613.6419999972</v>
      </c>
      <c r="D99" s="82"/>
      <c r="E99" s="65">
        <f>E97-E98</f>
        <v>15021192.383999825</v>
      </c>
      <c r="F99" s="82">
        <f>F97-F98</f>
        <v>42891586.735000134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24186553.366999999</v>
      </c>
      <c r="C102" s="135">
        <v>26762644.879999999</v>
      </c>
      <c r="D102" s="65">
        <f>B102-C102</f>
        <v>-2576091.5130000003</v>
      </c>
      <c r="E102" s="135">
        <v>1039537984.9630001</v>
      </c>
      <c r="F102" s="135">
        <v>779266918.30400002</v>
      </c>
      <c r="G102" s="80">
        <f>E102-F102</f>
        <v>260271066.65900004</v>
      </c>
    </row>
    <row r="103" spans="1:7" s="16" customFormat="1" ht="13.5" x14ac:dyDescent="0.2">
      <c r="A103" s="79" t="s">
        <v>88</v>
      </c>
      <c r="B103" s="66">
        <v>26155879.75</v>
      </c>
      <c r="C103" s="135">
        <v>27604134.059</v>
      </c>
      <c r="D103" s="65">
        <f>B103-C103</f>
        <v>-1448254.3090000004</v>
      </c>
      <c r="E103" s="135">
        <v>1172574458.987</v>
      </c>
      <c r="F103" s="135">
        <v>888537921.12199998</v>
      </c>
      <c r="G103" s="80">
        <f>E103-F103</f>
        <v>284036537.86500001</v>
      </c>
    </row>
    <row r="104" spans="1:7" s="28" customFormat="1" ht="12" x14ac:dyDescent="0.2">
      <c r="A104" s="81" t="s">
        <v>16</v>
      </c>
      <c r="B104" s="65">
        <f>B102-B103</f>
        <v>-1969326.3830000013</v>
      </c>
      <c r="C104" s="65">
        <f>C102-C103</f>
        <v>-841489.1790000014</v>
      </c>
      <c r="D104" s="82"/>
      <c r="E104" s="65">
        <f>E102-E103</f>
        <v>-133036474.02399993</v>
      </c>
      <c r="F104" s="82">
        <f>F102-F103</f>
        <v>-109271002.81799996</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893.71543423339699</v>
      </c>
      <c r="C111" s="136">
        <v>840.56378435941701</v>
      </c>
      <c r="D111" s="98">
        <f>IFERROR(((B111/C111)-1)*100,IF(B111+C111&lt;&gt;0,100,0))</f>
        <v>6.3233333225849231</v>
      </c>
      <c r="E111" s="84"/>
      <c r="F111" s="137">
        <v>893.82511872992097</v>
      </c>
      <c r="G111" s="137">
        <v>876.07144230153301</v>
      </c>
    </row>
    <row r="112" spans="1:7" s="16" customFormat="1" ht="12" x14ac:dyDescent="0.2">
      <c r="A112" s="79" t="s">
        <v>50</v>
      </c>
      <c r="B112" s="137">
        <v>881.035653457644</v>
      </c>
      <c r="C112" s="136">
        <v>828.88241942737898</v>
      </c>
      <c r="D112" s="98">
        <f>IFERROR(((B112/C112)-1)*100,IF(B112+C112&lt;&gt;0,100,0))</f>
        <v>6.2919942331862044</v>
      </c>
      <c r="E112" s="84"/>
      <c r="F112" s="137">
        <v>881.13517592027597</v>
      </c>
      <c r="G112" s="137">
        <v>863.53623949901805</v>
      </c>
    </row>
    <row r="113" spans="1:7" s="16" customFormat="1" ht="12" x14ac:dyDescent="0.2">
      <c r="A113" s="79" t="s">
        <v>51</v>
      </c>
      <c r="B113" s="137">
        <v>957.52139780847097</v>
      </c>
      <c r="C113" s="136">
        <v>897.381397018813</v>
      </c>
      <c r="D113" s="98">
        <f>IFERROR(((B113/C113)-1)*100,IF(B113+C113&lt;&gt;0,100,0))</f>
        <v>6.7017213627838412</v>
      </c>
      <c r="E113" s="84"/>
      <c r="F113" s="137">
        <v>957.75878016250999</v>
      </c>
      <c r="G113" s="137">
        <v>940.09051199488204</v>
      </c>
    </row>
    <row r="114" spans="1:7" s="28" customFormat="1" ht="12" x14ac:dyDescent="0.2">
      <c r="A114" s="81" t="s">
        <v>52</v>
      </c>
      <c r="B114" s="85"/>
      <c r="C114" s="84"/>
      <c r="D114" s="86"/>
      <c r="E114" s="84"/>
      <c r="F114" s="71"/>
      <c r="G114" s="71"/>
    </row>
    <row r="115" spans="1:7" s="16" customFormat="1" ht="12" x14ac:dyDescent="0.2">
      <c r="A115" s="79" t="s">
        <v>56</v>
      </c>
      <c r="B115" s="137">
        <v>682.40064551950798</v>
      </c>
      <c r="C115" s="136">
        <v>628.42874607197803</v>
      </c>
      <c r="D115" s="98">
        <f>IFERROR(((B115/C115)-1)*100,IF(B115+C115&lt;&gt;0,100,0))</f>
        <v>8.5883880686368421</v>
      </c>
      <c r="E115" s="84"/>
      <c r="F115" s="137">
        <v>682.40064551950798</v>
      </c>
      <c r="G115" s="137">
        <v>677.12755452554495</v>
      </c>
    </row>
    <row r="116" spans="1:7" s="16" customFormat="1" ht="12" x14ac:dyDescent="0.2">
      <c r="A116" s="79" t="s">
        <v>57</v>
      </c>
      <c r="B116" s="137">
        <v>897.88674883568797</v>
      </c>
      <c r="C116" s="136">
        <v>825.08636650532299</v>
      </c>
      <c r="D116" s="98">
        <f>IFERROR(((B116/C116)-1)*100,IF(B116+C116&lt;&gt;0,100,0))</f>
        <v>8.823365078581169</v>
      </c>
      <c r="E116" s="84"/>
      <c r="F116" s="137">
        <v>897.88674883568797</v>
      </c>
      <c r="G116" s="137">
        <v>886.25652933188906</v>
      </c>
    </row>
    <row r="117" spans="1:7" s="16" customFormat="1" ht="12" x14ac:dyDescent="0.2">
      <c r="A117" s="79" t="s">
        <v>59</v>
      </c>
      <c r="B117" s="137">
        <v>1025.5137093006199</v>
      </c>
      <c r="C117" s="136">
        <v>952.39926071414095</v>
      </c>
      <c r="D117" s="98">
        <f>IFERROR(((B117/C117)-1)*100,IF(B117+C117&lt;&gt;0,100,0))</f>
        <v>7.6768695233609519</v>
      </c>
      <c r="E117" s="84"/>
      <c r="F117" s="137">
        <v>1025.75900347485</v>
      </c>
      <c r="G117" s="137">
        <v>1004.12018479221</v>
      </c>
    </row>
    <row r="118" spans="1:7" s="16" customFormat="1" ht="12" x14ac:dyDescent="0.2">
      <c r="A118" s="79" t="s">
        <v>58</v>
      </c>
      <c r="B118" s="137">
        <v>935.62370803199701</v>
      </c>
      <c r="C118" s="136">
        <v>902.878067167268</v>
      </c>
      <c r="D118" s="98">
        <f>IFERROR(((B118/C118)-1)*100,IF(B118+C118&lt;&gt;0,100,0))</f>
        <v>3.6268065484707845</v>
      </c>
      <c r="E118" s="84"/>
      <c r="F118" s="137">
        <v>935.88713388277301</v>
      </c>
      <c r="G118" s="137">
        <v>912.48435527641698</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8</v>
      </c>
      <c r="G126" s="98">
        <f>IFERROR(((E126/F126)-1)*100,IF(E126+F126&lt;&gt;0,100,0))</f>
        <v>-25</v>
      </c>
    </row>
    <row r="127" spans="1:7" s="16" customFormat="1" ht="12" x14ac:dyDescent="0.2">
      <c r="A127" s="79" t="s">
        <v>72</v>
      </c>
      <c r="B127" s="67">
        <v>676</v>
      </c>
      <c r="C127" s="66">
        <v>139</v>
      </c>
      <c r="D127" s="98">
        <f>IFERROR(((B127/C127)-1)*100,IF(B127+C127&lt;&gt;0,100,0))</f>
        <v>386.33093525179856</v>
      </c>
      <c r="E127" s="66">
        <v>12401</v>
      </c>
      <c r="F127" s="66">
        <v>10348</v>
      </c>
      <c r="G127" s="98">
        <f>IFERROR(((E127/F127)-1)*100,IF(E127+F127&lt;&gt;0,100,0))</f>
        <v>19.839582528024735</v>
      </c>
    </row>
    <row r="128" spans="1:7" s="16" customFormat="1" ht="12" x14ac:dyDescent="0.2">
      <c r="A128" s="79" t="s">
        <v>74</v>
      </c>
      <c r="B128" s="67">
        <v>0</v>
      </c>
      <c r="C128" s="66">
        <v>2</v>
      </c>
      <c r="D128" s="98">
        <f>IFERROR(((B128/C128)-1)*100,IF(B128+C128&lt;&gt;0,100,0))</f>
        <v>-100</v>
      </c>
      <c r="E128" s="66">
        <v>248</v>
      </c>
      <c r="F128" s="66">
        <v>266</v>
      </c>
      <c r="G128" s="98">
        <f>IFERROR(((E128/F128)-1)*100,IF(E128+F128&lt;&gt;0,100,0))</f>
        <v>-6.7669172932330879</v>
      </c>
    </row>
    <row r="129" spans="1:7" s="28" customFormat="1" ht="12" x14ac:dyDescent="0.2">
      <c r="A129" s="81" t="s">
        <v>34</v>
      </c>
      <c r="B129" s="82">
        <f>SUM(B126:B128)</f>
        <v>676</v>
      </c>
      <c r="C129" s="82">
        <f>SUM(C126:C128)</f>
        <v>141</v>
      </c>
      <c r="D129" s="98">
        <f>IFERROR(((B129/C129)-1)*100,IF(B129+C129&lt;&gt;0,100,0))</f>
        <v>379.43262411347519</v>
      </c>
      <c r="E129" s="82">
        <f>SUM(E126:E128)</f>
        <v>12655</v>
      </c>
      <c r="F129" s="82">
        <f>SUM(F126:F128)</f>
        <v>10622</v>
      </c>
      <c r="G129" s="98">
        <f>IFERROR(((E129/F129)-1)*100,IF(E129+F129&lt;&gt;0,100,0))</f>
        <v>19.139521747316877</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44</v>
      </c>
      <c r="D132" s="98">
        <f>IFERROR(((B132/C132)-1)*100,IF(B132+C132&lt;&gt;0,100,0))</f>
        <v>-100</v>
      </c>
      <c r="E132" s="66">
        <v>684</v>
      </c>
      <c r="F132" s="66">
        <v>813</v>
      </c>
      <c r="G132" s="98">
        <f>IFERROR(((E132/F132)-1)*100,IF(E132+F132&lt;&gt;0,100,0))</f>
        <v>-15.867158671586711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44</v>
      </c>
      <c r="D134" s="98">
        <f>IFERROR(((B134/C134)-1)*100,IF(B134+C134&lt;&gt;0,100,0))</f>
        <v>-100</v>
      </c>
      <c r="E134" s="82">
        <f>SUM(E132:E133)</f>
        <v>684</v>
      </c>
      <c r="F134" s="82">
        <f>SUM(F132:F133)</f>
        <v>813</v>
      </c>
      <c r="G134" s="98">
        <f>IFERROR(((E134/F134)-1)*100,IF(E134+F134&lt;&gt;0,100,0))</f>
        <v>-15.867158671586711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422</v>
      </c>
      <c r="G137" s="98">
        <f>IFERROR(((E137/F137)-1)*100,IF(E137+F137&lt;&gt;0,100,0))</f>
        <v>96.682464454976298</v>
      </c>
    </row>
    <row r="138" spans="1:7" s="16" customFormat="1" ht="12" x14ac:dyDescent="0.2">
      <c r="A138" s="79" t="s">
        <v>72</v>
      </c>
      <c r="B138" s="67">
        <v>118269</v>
      </c>
      <c r="C138" s="66">
        <v>13876</v>
      </c>
      <c r="D138" s="98">
        <f>IFERROR(((B138/C138)-1)*100,IF(B138+C138&lt;&gt;0,100,0))</f>
        <v>752.32776016142986</v>
      </c>
      <c r="E138" s="66">
        <v>10263127</v>
      </c>
      <c r="F138" s="66">
        <v>10030967</v>
      </c>
      <c r="G138" s="98">
        <f>IFERROR(((E138/F138)-1)*100,IF(E138+F138&lt;&gt;0,100,0))</f>
        <v>2.3144328956520299</v>
      </c>
    </row>
    <row r="139" spans="1:7" s="16" customFormat="1" ht="12" x14ac:dyDescent="0.2">
      <c r="A139" s="79" t="s">
        <v>74</v>
      </c>
      <c r="B139" s="67">
        <v>0</v>
      </c>
      <c r="C139" s="66">
        <v>4</v>
      </c>
      <c r="D139" s="98">
        <f>IFERROR(((B139/C139)-1)*100,IF(B139+C139&lt;&gt;0,100,0))</f>
        <v>-100</v>
      </c>
      <c r="E139" s="66">
        <v>11583</v>
      </c>
      <c r="F139" s="66">
        <v>11937</v>
      </c>
      <c r="G139" s="98">
        <f>IFERROR(((E139/F139)-1)*100,IF(E139+F139&lt;&gt;0,100,0))</f>
        <v>-2.9655692385021415</v>
      </c>
    </row>
    <row r="140" spans="1:7" s="16" customFormat="1" ht="12" x14ac:dyDescent="0.2">
      <c r="A140" s="81" t="s">
        <v>34</v>
      </c>
      <c r="B140" s="82">
        <f>SUM(B137:B139)</f>
        <v>118269</v>
      </c>
      <c r="C140" s="82">
        <f>SUM(C137:C139)</f>
        <v>13880</v>
      </c>
      <c r="D140" s="98">
        <f>IFERROR(((B140/C140)-1)*100,IF(B140+C140&lt;&gt;0,100,0))</f>
        <v>752.08213256484146</v>
      </c>
      <c r="E140" s="82">
        <f>SUM(E137:E139)</f>
        <v>10275540</v>
      </c>
      <c r="F140" s="82">
        <f>SUM(F137:F139)</f>
        <v>10043326</v>
      </c>
      <c r="G140" s="98">
        <f>IFERROR(((E140/F140)-1)*100,IF(E140+F140&lt;&gt;0,100,0))</f>
        <v>2.3121224980648947</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28300</v>
      </c>
      <c r="D143" s="98">
        <f>IFERROR(((B143/C143)-1)*100,)</f>
        <v>-100</v>
      </c>
      <c r="E143" s="66">
        <v>391628</v>
      </c>
      <c r="F143" s="66">
        <v>461368</v>
      </c>
      <c r="G143" s="98">
        <f>IFERROR(((E143/F143)-1)*100,)</f>
        <v>-15.115916145029562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28300</v>
      </c>
      <c r="D145" s="98">
        <f>IFERROR(((B145/C145)-1)*100,)</f>
        <v>-100</v>
      </c>
      <c r="E145" s="82">
        <f>SUM(E143:E144)</f>
        <v>391628</v>
      </c>
      <c r="F145" s="82">
        <f>SUM(F143:F144)</f>
        <v>461368</v>
      </c>
      <c r="G145" s="98">
        <f>IFERROR(((E145/F145)-1)*100,)</f>
        <v>-15.115916145029562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9842.2469999999994</v>
      </c>
      <c r="G148" s="98">
        <f>IFERROR(((E148/F148)-1)*100,IF(E148+F148&lt;&gt;0,100,0))</f>
        <v>93.845546652100893</v>
      </c>
    </row>
    <row r="149" spans="1:7" s="32" customFormat="1" x14ac:dyDescent="0.2">
      <c r="A149" s="79" t="s">
        <v>72</v>
      </c>
      <c r="B149" s="67">
        <v>11440758.041030001</v>
      </c>
      <c r="C149" s="66">
        <v>1176864.5079000001</v>
      </c>
      <c r="D149" s="98">
        <f>IFERROR(((B149/C149)-1)*100,IF(B149+C149&lt;&gt;0,100,0))</f>
        <v>872.13893054221819</v>
      </c>
      <c r="E149" s="66">
        <v>892611601.41277003</v>
      </c>
      <c r="F149" s="66">
        <v>893423275.03937995</v>
      </c>
      <c r="G149" s="98">
        <f>IFERROR(((E149/F149)-1)*100,IF(E149+F149&lt;&gt;0,100,0))</f>
        <v>-9.0849841199192038E-2</v>
      </c>
    </row>
    <row r="150" spans="1:7" s="32" customFormat="1" x14ac:dyDescent="0.2">
      <c r="A150" s="79" t="s">
        <v>74</v>
      </c>
      <c r="B150" s="67">
        <v>0</v>
      </c>
      <c r="C150" s="66">
        <v>33294.54</v>
      </c>
      <c r="D150" s="98">
        <f>IFERROR(((B150/C150)-1)*100,IF(B150+C150&lt;&gt;0,100,0))</f>
        <v>-100</v>
      </c>
      <c r="E150" s="66">
        <v>77165826.700000003</v>
      </c>
      <c r="F150" s="66">
        <v>79229626.599999994</v>
      </c>
      <c r="G150" s="98">
        <f>IFERROR(((E150/F150)-1)*100,IF(E150+F150&lt;&gt;0,100,0))</f>
        <v>-2.604833556037478</v>
      </c>
    </row>
    <row r="151" spans="1:7" s="16" customFormat="1" ht="12" x14ac:dyDescent="0.2">
      <c r="A151" s="81" t="s">
        <v>34</v>
      </c>
      <c r="B151" s="82">
        <f>SUM(B148:B150)</f>
        <v>11440758.041030001</v>
      </c>
      <c r="C151" s="82">
        <f>SUM(C148:C150)</f>
        <v>1210159.0479000001</v>
      </c>
      <c r="D151" s="98">
        <f>IFERROR(((B151/C151)-1)*100,IF(B151+C151&lt;&gt;0,100,0))</f>
        <v>845.39292673002376</v>
      </c>
      <c r="E151" s="82">
        <f>SUM(E148:E150)</f>
        <v>969796506.87027013</v>
      </c>
      <c r="F151" s="82">
        <f>SUM(F148:F150)</f>
        <v>972662743.88637996</v>
      </c>
      <c r="G151" s="98">
        <f>IFERROR(((E151/F151)-1)*100,IF(E151+F151&lt;&gt;0,100,0))</f>
        <v>-0.29467942862265728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61032.275000000001</v>
      </c>
      <c r="D154" s="98">
        <f>IFERROR(((B154/C154)-1)*100,IF(B154+C154&lt;&gt;0,100,0))</f>
        <v>-100</v>
      </c>
      <c r="E154" s="66">
        <v>559273.14391999994</v>
      </c>
      <c r="F154" s="66">
        <v>805236.22201000003</v>
      </c>
      <c r="G154" s="98">
        <f>IFERROR(((E154/F154)-1)*100,IF(E154+F154&lt;&gt;0,100,0))</f>
        <v>-30.545456273196002</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61032.275000000001</v>
      </c>
      <c r="D156" s="98">
        <f>IFERROR(((B156/C156)-1)*100,IF(B156+C156&lt;&gt;0,100,0))</f>
        <v>-100</v>
      </c>
      <c r="E156" s="82">
        <f>SUM(E154:E155)</f>
        <v>559273.14391999994</v>
      </c>
      <c r="F156" s="82">
        <f>SUM(F154:F155)</f>
        <v>805236.22201000003</v>
      </c>
      <c r="G156" s="98">
        <f>IFERROR(((E156/F156)-1)*100,IF(E156+F156&lt;&gt;0,100,0))</f>
        <v>-30.545456273196002</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415</v>
      </c>
      <c r="D159" s="98">
        <f>IFERROR(((B159/C159)-1)*100,IF(B159+C159&lt;&gt;0,100,0))</f>
        <v>-100</v>
      </c>
      <c r="E159" s="78"/>
      <c r="F159" s="78"/>
      <c r="G159" s="65"/>
    </row>
    <row r="160" spans="1:7" s="16" customFormat="1" ht="12" x14ac:dyDescent="0.2">
      <c r="A160" s="79" t="s">
        <v>72</v>
      </c>
      <c r="B160" s="67">
        <v>1333156</v>
      </c>
      <c r="C160" s="66">
        <v>1325720</v>
      </c>
      <c r="D160" s="98">
        <f>IFERROR(((B160/C160)-1)*100,IF(B160+C160&lt;&gt;0,100,0))</f>
        <v>0.56090275472950868</v>
      </c>
      <c r="E160" s="78"/>
      <c r="F160" s="78"/>
      <c r="G160" s="65"/>
    </row>
    <row r="161" spans="1:7" s="16" customFormat="1" ht="12" x14ac:dyDescent="0.2">
      <c r="A161" s="79" t="s">
        <v>74</v>
      </c>
      <c r="B161" s="67">
        <v>1445</v>
      </c>
      <c r="C161" s="66">
        <v>1708</v>
      </c>
      <c r="D161" s="98">
        <f>IFERROR(((B161/C161)-1)*100,IF(B161+C161&lt;&gt;0,100,0))</f>
        <v>-15.398126463700235</v>
      </c>
      <c r="E161" s="78"/>
      <c r="F161" s="78"/>
      <c r="G161" s="65"/>
    </row>
    <row r="162" spans="1:7" s="28" customFormat="1" ht="12" x14ac:dyDescent="0.2">
      <c r="A162" s="81" t="s">
        <v>34</v>
      </c>
      <c r="B162" s="82">
        <f>SUM(B159:B161)</f>
        <v>1334601</v>
      </c>
      <c r="C162" s="82">
        <f>SUM(C159:C161)</f>
        <v>1327843</v>
      </c>
      <c r="D162" s="98">
        <f>IFERROR(((B162/C162)-1)*100,IF(B162+C162&lt;&gt;0,100,0))</f>
        <v>0.50894571120230214</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110874</v>
      </c>
      <c r="C165" s="66">
        <v>162242</v>
      </c>
      <c r="D165" s="98">
        <f>IFERROR(((B165/C165)-1)*100,IF(B165+C165&lt;&gt;0,100,0))</f>
        <v>-31.661345397615904</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110874</v>
      </c>
      <c r="C167" s="82">
        <f>SUM(C165:C166)</f>
        <v>162242</v>
      </c>
      <c r="D167" s="98">
        <f>IFERROR(((B167/C167)-1)*100,IF(B167+C167&lt;&gt;0,100,0))</f>
        <v>-31.661345397615904</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10527</v>
      </c>
      <c r="C175" s="113">
        <v>15961</v>
      </c>
      <c r="D175" s="111">
        <f>IFERROR(((B175/C175)-1)*100,IF(B175+C175&lt;&gt;0,100,0))</f>
        <v>-34.045485871812545</v>
      </c>
      <c r="E175" s="113">
        <v>423180</v>
      </c>
      <c r="F175" s="113">
        <v>336764</v>
      </c>
      <c r="G175" s="111">
        <f>IFERROR(((E175/F175)-1)*100,IF(E175+F175&lt;&gt;0,100,0))</f>
        <v>25.660700074829855</v>
      </c>
    </row>
    <row r="176" spans="1:7" x14ac:dyDescent="0.2">
      <c r="A176" s="101" t="s">
        <v>32</v>
      </c>
      <c r="B176" s="112">
        <v>104317</v>
      </c>
      <c r="C176" s="113">
        <v>96631</v>
      </c>
      <c r="D176" s="111">
        <f t="shared" ref="D176:D178" si="5">IFERROR(((B176/C176)-1)*100,IF(B176+C176&lt;&gt;0,100,0))</f>
        <v>7.9539692231271442</v>
      </c>
      <c r="E176" s="113">
        <v>2337040</v>
      </c>
      <c r="F176" s="113">
        <v>2192087</v>
      </c>
      <c r="G176" s="111">
        <f>IFERROR(((E176/F176)-1)*100,IF(E176+F176&lt;&gt;0,100,0))</f>
        <v>6.6125568921306499</v>
      </c>
    </row>
    <row r="177" spans="1:7" x14ac:dyDescent="0.2">
      <c r="A177" s="101" t="s">
        <v>92</v>
      </c>
      <c r="B177" s="112">
        <v>41111661</v>
      </c>
      <c r="C177" s="113">
        <v>42957444</v>
      </c>
      <c r="D177" s="111">
        <f t="shared" si="5"/>
        <v>-4.2967710090013771</v>
      </c>
      <c r="E177" s="113">
        <v>932914782</v>
      </c>
      <c r="F177" s="113">
        <v>913653837</v>
      </c>
      <c r="G177" s="111">
        <f>IFERROR(((E177/F177)-1)*100,IF(E177+F177&lt;&gt;0,100,0))</f>
        <v>2.1081228163221777</v>
      </c>
    </row>
    <row r="178" spans="1:7" x14ac:dyDescent="0.2">
      <c r="A178" s="101" t="s">
        <v>93</v>
      </c>
      <c r="B178" s="112">
        <v>127965</v>
      </c>
      <c r="C178" s="113">
        <v>122299</v>
      </c>
      <c r="D178" s="111">
        <f t="shared" si="5"/>
        <v>4.6329078733268414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595</v>
      </c>
      <c r="C181" s="113">
        <v>375</v>
      </c>
      <c r="D181" s="111">
        <f t="shared" ref="D181:D184" si="6">IFERROR(((B181/C181)-1)*100,IF(B181+C181&lt;&gt;0,100,0))</f>
        <v>58.666666666666664</v>
      </c>
      <c r="E181" s="113">
        <v>10980</v>
      </c>
      <c r="F181" s="113">
        <v>12733</v>
      </c>
      <c r="G181" s="111">
        <f t="shared" ref="G181" si="7">IFERROR(((E181/F181)-1)*100,IF(E181+F181&lt;&gt;0,100,0))</f>
        <v>-13.767376109322239</v>
      </c>
    </row>
    <row r="182" spans="1:7" x14ac:dyDescent="0.2">
      <c r="A182" s="101" t="s">
        <v>32</v>
      </c>
      <c r="B182" s="112">
        <v>13798</v>
      </c>
      <c r="C182" s="113">
        <v>4939</v>
      </c>
      <c r="D182" s="111">
        <f t="shared" si="6"/>
        <v>179.36829317675645</v>
      </c>
      <c r="E182" s="113">
        <v>134713</v>
      </c>
      <c r="F182" s="113">
        <v>178759</v>
      </c>
      <c r="G182" s="111">
        <f t="shared" ref="G182" si="8">IFERROR(((E182/F182)-1)*100,IF(E182+F182&lt;&gt;0,100,0))</f>
        <v>-24.639878271863235</v>
      </c>
    </row>
    <row r="183" spans="1:7" x14ac:dyDescent="0.2">
      <c r="A183" s="101" t="s">
        <v>92</v>
      </c>
      <c r="B183" s="112">
        <v>47610</v>
      </c>
      <c r="C183" s="113">
        <v>72203</v>
      </c>
      <c r="D183" s="111">
        <f t="shared" si="6"/>
        <v>-34.060911596471065</v>
      </c>
      <c r="E183" s="113">
        <v>1683228</v>
      </c>
      <c r="F183" s="113">
        <v>3559371</v>
      </c>
      <c r="G183" s="111">
        <f t="shared" ref="G183" si="9">IFERROR(((E183/F183)-1)*100,IF(E183+F183&lt;&gt;0,100,0))</f>
        <v>-52.709959147276294</v>
      </c>
    </row>
    <row r="184" spans="1:7" x14ac:dyDescent="0.2">
      <c r="A184" s="101" t="s">
        <v>93</v>
      </c>
      <c r="B184" s="112">
        <v>26107</v>
      </c>
      <c r="C184" s="113">
        <v>36133</v>
      </c>
      <c r="D184" s="111">
        <f t="shared" si="6"/>
        <v>-27.747488445465361</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2023-08-28T09:45:03Z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